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nmo\Google Drive\! ) Articles\! 0 Liquid Sizing NON ITERATIVE\LIQUID\Article\For Web Site\"/>
    </mc:Choice>
  </mc:AlternateContent>
  <xr:revisionPtr revIDLastSave="0" documentId="13_ncr:1_{6ADEADE7-D6B1-4F4B-B729-2D4EC1B4506A}" xr6:coauthVersionLast="47" xr6:coauthVersionMax="47" xr10:uidLastSave="{00000000-0000-0000-0000-000000000000}"/>
  <bookViews>
    <workbookView xWindow="324" yWindow="0" windowWidth="22428" windowHeight="12144" xr2:uid="{BCE76F21-58C2-440B-8CDD-27D4C09F6725}"/>
  </bookViews>
  <sheets>
    <sheet name="Liquid Valve Sizing" sheetId="1" r:id="rId1"/>
    <sheet name="Mag. Article" sheetId="2" r:id="rId2"/>
  </sheets>
  <definedNames>
    <definedName name="D_LINE">'Liquid Valve Sizing'!$D$13</definedName>
    <definedName name="d_VLV">'Liquid Valve Sizing'!$D$14</definedName>
    <definedName name="DELTA_P">'Liquid Valve Sizing'!$D$8</definedName>
    <definedName name="DP_CHOKED_VLV">'Liquid Valve Sizing'!$D$22</definedName>
    <definedName name="DP_IR">'Liquid Valve Sizing'!$D$18</definedName>
    <definedName name="DP_REDUCERS">'Liquid Valve Sizing'!$D$20</definedName>
    <definedName name="DP_SIZING">'Liquid Valve Sizing'!$D$23</definedName>
    <definedName name="DP_VLV">'Liquid Valve Sizing'!$D$21</definedName>
    <definedName name="F_L">'Liquid Valve Sizing'!$D$12</definedName>
    <definedName name="G">'Liquid Valve Sizing'!$D$9</definedName>
    <definedName name="P_1">'Liquid Valve Sizing'!$D$7</definedName>
    <definedName name="P_C">'Liquid Valve Sizing'!$D$11</definedName>
    <definedName name="P_V">'Liquid Valve Sizing'!$D$10</definedName>
    <definedName name="P1_VLV">'Liquid Valve Sizing'!$D$19</definedName>
    <definedName name="_xlnm.Print_Area" localSheetId="0">'Liquid Valve Sizing'!$A$1:$F$33</definedName>
    <definedName name="psi">'Liquid Valve Sizing'!$C$23</definedName>
    <definedName name="Q">'Liquid Valve Sizing'!$D$6</definedName>
  </definedNames>
  <calcPr calcId="191029" iterateCount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" l="1"/>
  <c r="D19" i="1" s="1"/>
  <c r="D22" i="1" s="1"/>
  <c r="D23" i="1" s="1"/>
  <c r="D24" i="1" s="1"/>
  <c r="D20" i="1"/>
  <c r="D21" i="1" s="1"/>
</calcChain>
</file>

<file path=xl/sharedStrings.xml><?xml version="1.0" encoding="utf-8"?>
<sst xmlns="http://schemas.openxmlformats.org/spreadsheetml/2006/main" count="82" uniqueCount="60">
  <si>
    <t>gpm</t>
  </si>
  <si>
    <t>psi</t>
  </si>
  <si>
    <t>inch</t>
  </si>
  <si>
    <t>Q</t>
  </si>
  <si>
    <t>P_1</t>
  </si>
  <si>
    <t>DELTA_P</t>
  </si>
  <si>
    <t>G</t>
  </si>
  <si>
    <t>P_V</t>
  </si>
  <si>
    <t>P_C</t>
  </si>
  <si>
    <t>F_L</t>
  </si>
  <si>
    <t>D_LINE</t>
  </si>
  <si>
    <t>d_VLV</t>
  </si>
  <si>
    <t>Name of cell</t>
  </si>
  <si>
    <t>to the right</t>
  </si>
  <si>
    <t>User input and</t>
  </si>
  <si>
    <t>calculatd formulas</t>
  </si>
  <si>
    <t>User input</t>
  </si>
  <si>
    <t>CONTROL VALVE SIZING WITHOUT ITERATION: LIQUID</t>
  </si>
  <si>
    <t>Intermediate Calc</t>
  </si>
  <si>
    <t>Final Result</t>
  </si>
  <si>
    <t>FORMULA IN COLUMN D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</si>
  <si>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p across inlet reducer</t>
    </r>
  </si>
  <si>
    <t>DP_IR</t>
  </si>
  <si>
    <t>Press upstram of valve</t>
  </si>
  <si>
    <t>psia</t>
  </si>
  <si>
    <t>P1_VLV</t>
  </si>
  <si>
    <t>DP_REDUCERS</t>
  </si>
  <si>
    <t>Press loss Inlet plus outlet reducers</t>
  </si>
  <si>
    <t>Pressure drop across the valve</t>
  </si>
  <si>
    <t>DP_VLV</t>
  </si>
  <si>
    <t>=(0.5*(1-(d_VLV^2/D_LINE^2))^2+1-d_VLV^4/D_LINE^4)*(Q^2*G/(890*d_VLV^4))</t>
  </si>
  <si>
    <t>=P_1-DP_IR</t>
  </si>
  <si>
    <t>=DELTA_P-DP_REDUCERS</t>
  </si>
  <si>
    <t>=(1.5*(1-(d_VLV^2/D_LINE^2))^2*(Q^2*G/(890*d_VLV^4)))</t>
  </si>
  <si>
    <t>Choked press drop that applies to the valve itself</t>
  </si>
  <si>
    <t>DP_CHOKED_VLV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</si>
  <si>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P to be used in calc. of required Cv</t>
    </r>
  </si>
  <si>
    <t>DP_SIZING</t>
  </si>
  <si>
    <t>Required Cv</t>
  </si>
  <si>
    <t>=F_L^2*(P1_VLV-P_V*(0.96-0.28*SQRT(P_V/P_C)))</t>
  </si>
  <si>
    <t>=IF(DP_VLV&lt;DP_CHOKED_VLV,DP_VLV,DP_CHOKED_VLV)</t>
  </si>
  <si>
    <t xml:space="preserve"> Flow   </t>
  </si>
  <si>
    <t xml:space="preserve"> Inlet pressure  </t>
  </si>
  <si>
    <t xml:space="preserve"> Pressure drop  </t>
  </si>
  <si>
    <r>
      <t xml:space="preserve"> Specific gravity (</t>
    </r>
    <r>
      <rPr>
        <sz val="10"/>
        <rFont val="Symbol"/>
        <family val="1"/>
        <charset val="2"/>
      </rPr>
      <t>r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/</t>
    </r>
    <r>
      <rPr>
        <sz val="10"/>
        <rFont val="Symbol"/>
        <family val="1"/>
        <charset val="2"/>
      </rPr>
      <t>r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)  </t>
    </r>
  </si>
  <si>
    <t xml:space="preserve"> Vapor pressure  </t>
  </si>
  <si>
    <t xml:space="preserve"> Critical pressure  </t>
  </si>
  <si>
    <t xml:space="preserve"> Recovery factor  </t>
  </si>
  <si>
    <t xml:space="preserve"> Line size  </t>
  </si>
  <si>
    <t xml:space="preserve"> Valve size  </t>
  </si>
  <si>
    <t>Formulas</t>
  </si>
  <si>
    <t>See Line:</t>
  </si>
  <si>
    <t>=Q*SQRT(G/DP_SIZING)</t>
  </si>
  <si>
    <t>Demo: Full port ball valve, 100% travel</t>
  </si>
  <si>
    <t>Given Process Data</t>
  </si>
  <si>
    <t>Calculations</t>
  </si>
  <si>
    <t>Unit</t>
  </si>
  <si>
    <t>Double click the above graphic to</t>
  </si>
  <si>
    <t>in Adobe Acrobat</t>
  </si>
  <si>
    <r>
      <t>view the</t>
    </r>
    <r>
      <rPr>
        <i/>
        <sz val="16"/>
        <color rgb="FFFF0000"/>
        <rFont val="Calibri"/>
        <family val="2"/>
        <scheme val="minor"/>
      </rPr>
      <t xml:space="preserve"> Control </t>
    </r>
    <r>
      <rPr>
        <sz val="16"/>
        <color rgb="FFFF0000"/>
        <rFont val="Calibri"/>
        <family val="2"/>
        <scheme val="minor"/>
      </rPr>
      <t>magazine article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</si>
</sst>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#,##0.00000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3366"/>
      <name val="Calibri"/>
      <family val="2"/>
    </font>
    <font>
      <sz val="16"/>
      <color rgb="FFFF0000"/>
      <name val="Calibri"/>
      <family val="2"/>
      <scheme val="minor"/>
    </font>
    <font>
      <i/>
      <sz val="16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</borders>
  <cellStyleXfs count="3">
    <xf numFmtId="0" fontId="0" fillId="0" borderId="0"/>
    <xf numFmtId="0" fontId="7" fillId="0" borderId="0"/>
    <xf numFmtId="0" fontId="8" fillId="0" borderId="0"/>
  </cellStyleXfs>
  <cellXfs count="68">
    <xf numFmtId="0" fontId="0" fillId="0" borderId="0" xfId="0"/>
    <xf numFmtId="0" fontId="0" fillId="0" borderId="1" xfId="0" applyBorder="1"/>
    <xf numFmtId="0" fontId="0" fillId="0" borderId="1" xfId="0" applyFill="1" applyBorder="1"/>
    <xf numFmtId="0" fontId="3" fillId="0" borderId="1" xfId="0" applyFont="1" applyFill="1" applyBorder="1"/>
    <xf numFmtId="0" fontId="0" fillId="0" borderId="2" xfId="0" applyBorder="1"/>
    <xf numFmtId="0" fontId="0" fillId="0" borderId="5" xfId="0" applyFill="1" applyBorder="1"/>
    <xf numFmtId="0" fontId="0" fillId="0" borderId="5" xfId="0" applyBorder="1"/>
    <xf numFmtId="0" fontId="1" fillId="0" borderId="6" xfId="0" applyFont="1" applyBorder="1"/>
    <xf numFmtId="0" fontId="0" fillId="0" borderId="3" xfId="0" applyBorder="1"/>
    <xf numFmtId="0" fontId="0" fillId="0" borderId="8" xfId="0" applyBorder="1"/>
    <xf numFmtId="0" fontId="1" fillId="0" borderId="7" xfId="0" applyFont="1" applyBorder="1"/>
    <xf numFmtId="0" fontId="0" fillId="0" borderId="7" xfId="0" applyBorder="1"/>
    <xf numFmtId="0" fontId="0" fillId="0" borderId="9" xfId="0" applyBorder="1"/>
    <xf numFmtId="0" fontId="0" fillId="0" borderId="0" xfId="0" applyBorder="1"/>
    <xf numFmtId="0" fontId="0" fillId="0" borderId="6" xfId="0" applyFill="1" applyBorder="1"/>
    <xf numFmtId="0" fontId="1" fillId="0" borderId="10" xfId="0" applyFont="1" applyBorder="1"/>
    <xf numFmtId="0" fontId="1" fillId="0" borderId="11" xfId="0" applyFont="1" applyBorder="1"/>
    <xf numFmtId="0" fontId="0" fillId="0" borderId="12" xfId="0" applyBorder="1"/>
    <xf numFmtId="0" fontId="11" fillId="0" borderId="13" xfId="0" applyFont="1" applyBorder="1"/>
    <xf numFmtId="0" fontId="0" fillId="0" borderId="14" xfId="0" applyBorder="1"/>
    <xf numFmtId="0" fontId="0" fillId="0" borderId="15" xfId="0" applyBorder="1"/>
    <xf numFmtId="0" fontId="3" fillId="0" borderId="16" xfId="0" applyFont="1" applyFill="1" applyBorder="1" applyAlignment="1">
      <alignment horizontal="left"/>
    </xf>
    <xf numFmtId="0" fontId="0" fillId="0" borderId="17" xfId="0" applyBorder="1"/>
    <xf numFmtId="0" fontId="4" fillId="0" borderId="16" xfId="0" applyFont="1" applyFill="1" applyBorder="1" applyAlignment="1">
      <alignment horizontal="left"/>
    </xf>
    <xf numFmtId="0" fontId="3" fillId="0" borderId="18" xfId="0" applyFont="1" applyFill="1" applyBorder="1" applyAlignment="1">
      <alignment horizontal="left"/>
    </xf>
    <xf numFmtId="0" fontId="0" fillId="0" borderId="19" xfId="0" applyFill="1" applyBorder="1"/>
    <xf numFmtId="0" fontId="3" fillId="0" borderId="19" xfId="0" applyFont="1" applyFill="1" applyBorder="1"/>
    <xf numFmtId="0" fontId="0" fillId="0" borderId="20" xfId="0" applyBorder="1"/>
    <xf numFmtId="0" fontId="3" fillId="0" borderId="21" xfId="0" applyFont="1" applyFill="1" applyBorder="1" applyAlignment="1">
      <alignment horizontal="left"/>
    </xf>
    <xf numFmtId="0" fontId="3" fillId="0" borderId="6" xfId="0" applyFont="1" applyFill="1" applyBorder="1"/>
    <xf numFmtId="0" fontId="0" fillId="0" borderId="22" xfId="0" applyBorder="1"/>
    <xf numFmtId="0" fontId="2" fillId="0" borderId="23" xfId="0" applyFont="1" applyFill="1" applyBorder="1" applyAlignment="1">
      <alignment horizontal="left"/>
    </xf>
    <xf numFmtId="0" fontId="0" fillId="0" borderId="24" xfId="0" applyFill="1" applyBorder="1"/>
    <xf numFmtId="0" fontId="2" fillId="0" borderId="24" xfId="0" applyFont="1" applyFill="1" applyBorder="1"/>
    <xf numFmtId="0" fontId="0" fillId="0" borderId="25" xfId="0" applyBorder="1"/>
    <xf numFmtId="0" fontId="0" fillId="0" borderId="16" xfId="0" applyFill="1" applyBorder="1"/>
    <xf numFmtId="0" fontId="10" fillId="0" borderId="16" xfId="0" applyFont="1" applyFill="1" applyBorder="1"/>
    <xf numFmtId="0" fontId="0" fillId="0" borderId="27" xfId="0" applyBorder="1"/>
    <xf numFmtId="0" fontId="0" fillId="0" borderId="28" xfId="0" applyBorder="1"/>
    <xf numFmtId="0" fontId="0" fillId="0" borderId="10" xfId="0" applyBorder="1"/>
    <xf numFmtId="0" fontId="1" fillId="0" borderId="29" xfId="0" quotePrefix="1" applyFont="1" applyBorder="1" applyAlignment="1">
      <alignment horizontal="center" vertical="center"/>
    </xf>
    <xf numFmtId="0" fontId="1" fillId="0" borderId="27" xfId="0" quotePrefix="1" applyFont="1" applyBorder="1" applyAlignment="1">
      <alignment horizontal="center"/>
    </xf>
    <xf numFmtId="0" fontId="10" fillId="0" borderId="23" xfId="0" applyFont="1" applyFill="1" applyBorder="1"/>
    <xf numFmtId="0" fontId="4" fillId="0" borderId="24" xfId="0" applyFont="1" applyFill="1" applyBorder="1"/>
    <xf numFmtId="0" fontId="11" fillId="0" borderId="18" xfId="0" applyFont="1" applyFill="1" applyBorder="1"/>
    <xf numFmtId="0" fontId="11" fillId="0" borderId="19" xfId="0" applyFont="1" applyBorder="1"/>
    <xf numFmtId="164" fontId="11" fillId="0" borderId="19" xfId="0" quotePrefix="1" applyNumberFormat="1" applyFont="1" applyBorder="1"/>
    <xf numFmtId="0" fontId="11" fillId="0" borderId="20" xfId="0" applyFont="1" applyBorder="1"/>
    <xf numFmtId="0" fontId="1" fillId="0" borderId="30" xfId="0" applyFont="1" applyBorder="1" applyAlignment="1">
      <alignment horizontal="center"/>
    </xf>
    <xf numFmtId="0" fontId="11" fillId="0" borderId="31" xfId="0" applyFont="1" applyBorder="1"/>
    <xf numFmtId="0" fontId="0" fillId="0" borderId="32" xfId="0" applyBorder="1"/>
    <xf numFmtId="0" fontId="0" fillId="0" borderId="33" xfId="0" applyBorder="1"/>
    <xf numFmtId="0" fontId="12" fillId="0" borderId="0" xfId="0" applyFont="1" applyBorder="1"/>
    <xf numFmtId="0" fontId="1" fillId="0" borderId="8" xfId="0" applyFont="1" applyBorder="1" applyAlignment="1">
      <alignment horizontal="left"/>
    </xf>
    <xf numFmtId="0" fontId="13" fillId="0" borderId="16" xfId="0" quotePrefix="1" applyFont="1" applyBorder="1" applyAlignment="1">
      <alignment vertical="center"/>
    </xf>
    <xf numFmtId="0" fontId="13" fillId="0" borderId="26" xfId="0" quotePrefix="1" applyFont="1" applyBorder="1"/>
    <xf numFmtId="0" fontId="13" fillId="0" borderId="16" xfId="0" quotePrefix="1" applyFont="1" applyBorder="1"/>
    <xf numFmtId="0" fontId="13" fillId="0" borderId="9" xfId="0" quotePrefix="1" applyFont="1" applyBorder="1" applyAlignment="1">
      <alignment vertical="center"/>
    </xf>
    <xf numFmtId="0" fontId="14" fillId="0" borderId="4" xfId="0" applyFont="1" applyFill="1" applyBorder="1"/>
    <xf numFmtId="165" fontId="1" fillId="0" borderId="24" xfId="0" applyNumberFormat="1" applyFont="1" applyBorder="1"/>
    <xf numFmtId="0" fontId="1" fillId="0" borderId="1" xfId="0" applyFont="1" applyBorder="1"/>
    <xf numFmtId="2" fontId="1" fillId="0" borderId="1" xfId="0" applyNumberFormat="1" applyFont="1" applyBorder="1"/>
    <xf numFmtId="3" fontId="1" fillId="0" borderId="1" xfId="0" applyNumberFormat="1" applyFont="1" applyBorder="1"/>
    <xf numFmtId="0" fontId="1" fillId="0" borderId="19" xfId="0" applyFont="1" applyBorder="1"/>
    <xf numFmtId="164" fontId="1" fillId="0" borderId="24" xfId="0" applyNumberFormat="1" applyFont="1" applyBorder="1"/>
    <xf numFmtId="164" fontId="1" fillId="0" borderId="1" xfId="0" quotePrefix="1" applyNumberFormat="1" applyFont="1" applyBorder="1"/>
    <xf numFmtId="0" fontId="15" fillId="0" borderId="0" xfId="0" applyFont="1"/>
    <xf numFmtId="0" fontId="0" fillId="0" borderId="0" xfId="0" applyFont="1"/>
  </cellXfs>
  <cellStyles count="3">
    <cellStyle name="Normal" xfId="0" builtinId="0"/>
    <cellStyle name="Normal 2" xfId="1" xr:uid="{0E6E6C90-2F2C-4E28-AE09-C04615D9924B}"/>
    <cellStyle name="Normal 6" xfId="2" xr:uid="{00370505-7B2D-4F81-B5DA-63F58E7ABC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1</xdr:row>
          <xdr:rowOff>30480</xdr:rowOff>
        </xdr:from>
        <xdr:to>
          <xdr:col>4</xdr:col>
          <xdr:colOff>571500</xdr:colOff>
          <xdr:row>16</xdr:row>
          <xdr:rowOff>76200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0009E-D1E6-4B0D-8C44-28502F132625}">
  <sheetPr>
    <pageSetUpPr fitToPage="1"/>
  </sheetPr>
  <dimension ref="A1:G34"/>
  <sheetViews>
    <sheetView showGridLines="0" tabSelected="1" zoomScale="70" zoomScaleNormal="70" workbookViewId="0">
      <selection activeCell="A2" sqref="A2"/>
    </sheetView>
  </sheetViews>
  <sheetFormatPr defaultRowHeight="14.4"/>
  <cols>
    <col min="1" max="1" width="47.88671875" customWidth="1"/>
    <col min="2" max="2" width="6.77734375" customWidth="1"/>
    <col min="3" max="3" width="20.88671875" customWidth="1"/>
    <col min="4" max="4" width="16.44140625" customWidth="1"/>
    <col min="5" max="5" width="20.109375" customWidth="1"/>
    <col min="6" max="6" width="12.21875" customWidth="1"/>
  </cols>
  <sheetData>
    <row r="1" spans="1:7" ht="21">
      <c r="A1" s="58" t="s">
        <v>17</v>
      </c>
      <c r="B1" s="5"/>
      <c r="C1" s="5"/>
      <c r="D1" s="6"/>
      <c r="E1" s="6"/>
      <c r="F1" s="13"/>
      <c r="G1" s="13"/>
    </row>
    <row r="2" spans="1:7" ht="15" thickBot="1">
      <c r="A2" s="52" t="s">
        <v>53</v>
      </c>
      <c r="B2" s="13"/>
      <c r="F2" s="13"/>
    </row>
    <row r="3" spans="1:7" ht="15" thickTop="1">
      <c r="B3" s="11"/>
      <c r="C3" s="10" t="s">
        <v>12</v>
      </c>
      <c r="D3" s="10" t="s">
        <v>14</v>
      </c>
      <c r="E3" s="11"/>
      <c r="F3" s="13"/>
    </row>
    <row r="4" spans="1:7" ht="15" thickBot="1">
      <c r="B4" s="53" t="s">
        <v>56</v>
      </c>
      <c r="C4" s="16" t="s">
        <v>13</v>
      </c>
      <c r="D4" s="16" t="s">
        <v>15</v>
      </c>
      <c r="E4" s="9"/>
      <c r="F4" s="13"/>
    </row>
    <row r="5" spans="1:7" ht="19.2" thickTop="1" thickBot="1">
      <c r="A5" s="18" t="s">
        <v>54</v>
      </c>
      <c r="B5" s="19"/>
      <c r="C5" s="19"/>
      <c r="D5" s="19"/>
      <c r="E5" s="20"/>
      <c r="F5" s="13"/>
    </row>
    <row r="6" spans="1:7" ht="13.8" customHeight="1" thickTop="1">
      <c r="A6" s="31" t="s">
        <v>41</v>
      </c>
      <c r="B6" s="32" t="s">
        <v>0</v>
      </c>
      <c r="C6" s="33" t="s">
        <v>3</v>
      </c>
      <c r="D6" s="59">
        <v>8069.6721809999999</v>
      </c>
      <c r="E6" s="34" t="s">
        <v>16</v>
      </c>
      <c r="F6" s="13"/>
    </row>
    <row r="7" spans="1:7">
      <c r="A7" s="28" t="s">
        <v>42</v>
      </c>
      <c r="B7" s="14" t="s">
        <v>24</v>
      </c>
      <c r="C7" s="29" t="s">
        <v>4</v>
      </c>
      <c r="D7" s="7">
        <v>100</v>
      </c>
      <c r="E7" s="30" t="s">
        <v>16</v>
      </c>
      <c r="F7" s="13"/>
    </row>
    <row r="8" spans="1:7">
      <c r="A8" s="21" t="s">
        <v>43</v>
      </c>
      <c r="B8" s="2" t="s">
        <v>1</v>
      </c>
      <c r="C8" s="3" t="s">
        <v>5</v>
      </c>
      <c r="D8" s="60">
        <v>3.1070000000000002</v>
      </c>
      <c r="E8" s="22" t="s">
        <v>16</v>
      </c>
      <c r="F8" s="13"/>
    </row>
    <row r="9" spans="1:7" ht="15.6">
      <c r="A9" s="23" t="s">
        <v>44</v>
      </c>
      <c r="B9" s="2"/>
      <c r="C9" s="3" t="s">
        <v>6</v>
      </c>
      <c r="D9" s="61">
        <v>1</v>
      </c>
      <c r="E9" s="22" t="s">
        <v>16</v>
      </c>
      <c r="F9" s="13"/>
    </row>
    <row r="10" spans="1:7">
      <c r="A10" s="21" t="s">
        <v>45</v>
      </c>
      <c r="B10" s="2" t="s">
        <v>24</v>
      </c>
      <c r="C10" s="3" t="s">
        <v>7</v>
      </c>
      <c r="D10" s="61">
        <v>1</v>
      </c>
      <c r="E10" s="22" t="s">
        <v>16</v>
      </c>
      <c r="F10" s="13"/>
    </row>
    <row r="11" spans="1:7">
      <c r="A11" s="21" t="s">
        <v>46</v>
      </c>
      <c r="B11" s="2" t="s">
        <v>24</v>
      </c>
      <c r="C11" s="3" t="s">
        <v>8</v>
      </c>
      <c r="D11" s="62">
        <v>3208</v>
      </c>
      <c r="E11" s="22" t="s">
        <v>16</v>
      </c>
      <c r="F11" s="13"/>
    </row>
    <row r="12" spans="1:7">
      <c r="A12" s="21" t="s">
        <v>47</v>
      </c>
      <c r="B12" s="2"/>
      <c r="C12" s="3" t="s">
        <v>9</v>
      </c>
      <c r="D12" s="60">
        <v>0.27</v>
      </c>
      <c r="E12" s="22" t="s">
        <v>16</v>
      </c>
      <c r="F12" s="13"/>
    </row>
    <row r="13" spans="1:7">
      <c r="A13" s="21" t="s">
        <v>48</v>
      </c>
      <c r="B13" s="2" t="s">
        <v>2</v>
      </c>
      <c r="C13" s="3" t="s">
        <v>10</v>
      </c>
      <c r="D13" s="60">
        <v>24</v>
      </c>
      <c r="E13" s="22" t="s">
        <v>16</v>
      </c>
      <c r="F13" s="13"/>
    </row>
    <row r="14" spans="1:7" ht="15" thickBot="1">
      <c r="A14" s="24" t="s">
        <v>49</v>
      </c>
      <c r="B14" s="25" t="s">
        <v>2</v>
      </c>
      <c r="C14" s="26" t="s">
        <v>11</v>
      </c>
      <c r="D14" s="63">
        <v>12</v>
      </c>
      <c r="E14" s="27" t="s">
        <v>16</v>
      </c>
      <c r="F14" s="13"/>
    </row>
    <row r="15" spans="1:7" ht="15.6" thickTop="1" thickBot="1">
      <c r="F15" s="13"/>
    </row>
    <row r="16" spans="1:7" ht="15.6" thickTop="1" thickBot="1">
      <c r="A16" s="12"/>
      <c r="B16" s="38"/>
      <c r="C16" s="38"/>
      <c r="D16" s="38"/>
      <c r="E16" s="39"/>
      <c r="F16" s="10" t="s">
        <v>50</v>
      </c>
    </row>
    <row r="17" spans="1:6" ht="19.2" thickTop="1" thickBot="1">
      <c r="A17" s="18" t="s">
        <v>55</v>
      </c>
      <c r="B17" s="19"/>
      <c r="C17" s="19"/>
      <c r="D17" s="19"/>
      <c r="E17" s="20"/>
      <c r="F17" s="15" t="s">
        <v>51</v>
      </c>
    </row>
    <row r="18" spans="1:6" ht="15" thickTop="1">
      <c r="A18" s="42" t="s">
        <v>21</v>
      </c>
      <c r="B18" s="32" t="s">
        <v>1</v>
      </c>
      <c r="C18" s="43" t="s">
        <v>22</v>
      </c>
      <c r="D18" s="64">
        <f>(0.5*(1-d_VLV^2/D_LINE^2)^2+1-d_VLV^4/D_LINE^4)*(Q^2*G/(890*d_VLV^4))</f>
        <v>4.3004254448300552</v>
      </c>
      <c r="E18" s="34" t="s">
        <v>18</v>
      </c>
      <c r="F18" s="40">
        <v>27</v>
      </c>
    </row>
    <row r="19" spans="1:6">
      <c r="A19" s="35" t="s">
        <v>23</v>
      </c>
      <c r="B19" s="2" t="s">
        <v>24</v>
      </c>
      <c r="C19" s="3" t="s">
        <v>25</v>
      </c>
      <c r="D19" s="65">
        <f>P_1-DP_IR</f>
        <v>95.699574555169946</v>
      </c>
      <c r="E19" s="22" t="s">
        <v>18</v>
      </c>
      <c r="F19" s="41">
        <v>28</v>
      </c>
    </row>
    <row r="20" spans="1:6">
      <c r="A20" s="35" t="s">
        <v>27</v>
      </c>
      <c r="B20" s="1" t="s">
        <v>1</v>
      </c>
      <c r="C20" s="1" t="s">
        <v>26</v>
      </c>
      <c r="D20" s="65">
        <f>(1.5*(1-(d_VLV^2/D_LINE^2))^2*(Q^2*G/(890*d_VLV^4)))</f>
        <v>2.9772176156515768</v>
      </c>
      <c r="E20" s="22" t="s">
        <v>18</v>
      </c>
      <c r="F20" s="41">
        <v>29</v>
      </c>
    </row>
    <row r="21" spans="1:6">
      <c r="A21" s="35" t="s">
        <v>28</v>
      </c>
      <c r="B21" s="1" t="s">
        <v>1</v>
      </c>
      <c r="C21" s="1" t="s">
        <v>29</v>
      </c>
      <c r="D21" s="65">
        <f>DELTA_P-DP_REDUCERS</f>
        <v>0.12978238434842337</v>
      </c>
      <c r="E21" s="22" t="s">
        <v>18</v>
      </c>
      <c r="F21" s="41">
        <v>30</v>
      </c>
    </row>
    <row r="22" spans="1:6">
      <c r="A22" s="35" t="s">
        <v>34</v>
      </c>
      <c r="B22" s="1" t="s">
        <v>1</v>
      </c>
      <c r="C22" s="1" t="s">
        <v>35</v>
      </c>
      <c r="D22" s="65">
        <f>F_L^2*(P1_VLV-P_V*(0.96-0.28*SQRT(P_V/P_C)))</f>
        <v>6.9068753714605435</v>
      </c>
      <c r="E22" s="22" t="s">
        <v>18</v>
      </c>
      <c r="F22" s="41">
        <v>31</v>
      </c>
    </row>
    <row r="23" spans="1:6">
      <c r="A23" s="36" t="s">
        <v>36</v>
      </c>
      <c r="B23" s="1" t="s">
        <v>1</v>
      </c>
      <c r="C23" s="1" t="s">
        <v>37</v>
      </c>
      <c r="D23" s="65">
        <f>IF(DP_VLV&lt;DP_CHOKED_VLV,DP_VLV,DP_CHOKED_VLV)</f>
        <v>0.12978238434842337</v>
      </c>
      <c r="E23" s="22" t="s">
        <v>18</v>
      </c>
      <c r="F23" s="41">
        <v>32</v>
      </c>
    </row>
    <row r="24" spans="1:6" ht="18.600000000000001" thickBot="1">
      <c r="A24" s="44" t="s">
        <v>38</v>
      </c>
      <c r="B24" s="45"/>
      <c r="C24" s="45"/>
      <c r="D24" s="46">
        <f>Q*SQRT(G/DP_SIZING)</f>
        <v>22399.999989360691</v>
      </c>
      <c r="E24" s="47" t="s">
        <v>19</v>
      </c>
      <c r="F24" s="48">
        <v>33</v>
      </c>
    </row>
    <row r="25" spans="1:6" ht="15.6" thickTop="1" thickBot="1">
      <c r="A25" s="17"/>
      <c r="B25" s="13"/>
      <c r="C25" s="13"/>
      <c r="D25" s="13"/>
      <c r="E25" s="13"/>
      <c r="F25" s="19"/>
    </row>
    <row r="26" spans="1:6" ht="18.600000000000001" thickTop="1">
      <c r="A26" s="49" t="s">
        <v>20</v>
      </c>
      <c r="B26" s="50"/>
      <c r="C26" s="50"/>
      <c r="D26" s="50"/>
      <c r="E26" s="50"/>
      <c r="F26" s="51"/>
    </row>
    <row r="27" spans="1:6" ht="21">
      <c r="A27" s="54" t="s">
        <v>30</v>
      </c>
      <c r="B27" s="1"/>
      <c r="C27" s="1"/>
      <c r="D27" s="1"/>
      <c r="E27" s="8"/>
      <c r="F27" s="37"/>
    </row>
    <row r="28" spans="1:6" ht="21">
      <c r="A28" s="55" t="s">
        <v>31</v>
      </c>
      <c r="B28" s="4"/>
      <c r="C28" s="4"/>
      <c r="D28" s="4"/>
      <c r="E28" s="4"/>
      <c r="F28" s="37"/>
    </row>
    <row r="29" spans="1:6" ht="21">
      <c r="A29" s="56" t="s">
        <v>33</v>
      </c>
      <c r="B29" s="1"/>
      <c r="C29" s="8"/>
      <c r="D29" s="4"/>
      <c r="E29" s="4"/>
      <c r="F29" s="37"/>
    </row>
    <row r="30" spans="1:6" ht="21">
      <c r="A30" s="55" t="s">
        <v>32</v>
      </c>
      <c r="B30" s="4"/>
      <c r="C30" s="4"/>
      <c r="D30" s="4"/>
      <c r="E30" s="4"/>
      <c r="F30" s="37"/>
    </row>
    <row r="31" spans="1:6" ht="21">
      <c r="A31" s="56" t="s">
        <v>39</v>
      </c>
      <c r="B31" s="1"/>
      <c r="C31" s="8"/>
      <c r="D31" s="4"/>
      <c r="E31" s="4"/>
      <c r="F31" s="37"/>
    </row>
    <row r="32" spans="1:6" ht="21">
      <c r="A32" s="56" t="s">
        <v>40</v>
      </c>
      <c r="B32" s="1"/>
      <c r="C32" s="8"/>
      <c r="D32" s="4"/>
      <c r="E32" s="4"/>
      <c r="F32" s="37"/>
    </row>
    <row r="33" spans="1:6" ht="21.6" thickBot="1">
      <c r="A33" s="57" t="s">
        <v>52</v>
      </c>
      <c r="B33" s="38"/>
      <c r="C33" s="38"/>
      <c r="D33" s="38"/>
      <c r="E33" s="38"/>
      <c r="F33" s="39"/>
    </row>
    <row r="34" spans="1:6" ht="15" thickTop="1"/>
  </sheetData>
  <printOptions headings="1"/>
  <pageMargins left="0.7" right="0.7" top="0.75" bottom="0.75" header="0.3" footer="0.3"/>
  <pageSetup scale="70" fitToHeight="0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D05C-A257-486B-B15C-9C90BC28F1CB}">
  <dimension ref="B18:C27"/>
  <sheetViews>
    <sheetView workbookViewId="0">
      <selection activeCell="D14" sqref="D14"/>
    </sheetView>
  </sheetViews>
  <sheetFormatPr defaultRowHeight="14.4"/>
  <sheetData>
    <row r="18" spans="2:3" ht="21">
      <c r="B18" s="66" t="s">
        <v>57</v>
      </c>
    </row>
    <row r="19" spans="2:3" ht="21">
      <c r="B19" s="66" t="s">
        <v>59</v>
      </c>
    </row>
    <row r="20" spans="2:3" ht="21">
      <c r="B20" s="66" t="s">
        <v>58</v>
      </c>
    </row>
    <row r="27" spans="2:3">
      <c r="C27" s="67"/>
    </row>
  </sheetData>
  <pageMargins left="0.7" right="0.7" top="0.75" bottom="0.75" header="0.3" footer="0.3"/>
  <pageSetup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Acrobat Document" shapeId="1026" r:id="rId4">
          <objectPr defaultSize="0" autoPict="0" r:id="rId5">
            <anchor moveWithCells="1">
              <from>
                <xdr:col>1</xdr:col>
                <xdr:colOff>304800</xdr:colOff>
                <xdr:row>1</xdr:row>
                <xdr:rowOff>30480</xdr:rowOff>
              </from>
              <to>
                <xdr:col>4</xdr:col>
                <xdr:colOff>571500</xdr:colOff>
                <xdr:row>16</xdr:row>
                <xdr:rowOff>76200</xdr:rowOff>
              </to>
            </anchor>
          </objectPr>
        </oleObject>
      </mc:Choice>
      <mc:Fallback>
        <oleObject progId="Acrobat Document"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17</vt:i4>
      </vt:variant>
    </vt:vector>
  </HeadingPairs>
  <TitlesOfParts>
    <vt:vector size="19" baseType="lpstr">
      <vt:lpstr>Liquid Valve Sizing</vt:lpstr>
      <vt:lpstr>Mag. Article</vt:lpstr>
      <vt:lpstr>D_LINE</vt:lpstr>
      <vt:lpstr>d_VLV</vt:lpstr>
      <vt:lpstr>DELTA_P</vt:lpstr>
      <vt:lpstr>DP_CHOKED_VLV</vt:lpstr>
      <vt:lpstr>DP_IR</vt:lpstr>
      <vt:lpstr>DP_REDUCERS</vt:lpstr>
      <vt:lpstr>DP_SIZING</vt:lpstr>
      <vt:lpstr>DP_VLV</vt:lpstr>
      <vt:lpstr>F_L</vt:lpstr>
      <vt:lpstr>G</vt:lpstr>
      <vt:lpstr>P_1</vt:lpstr>
      <vt:lpstr>P_C</vt:lpstr>
      <vt:lpstr>P_V</vt:lpstr>
      <vt:lpstr>P1_VLV</vt:lpstr>
      <vt:lpstr>'Liquid Valve Sizing'!Print_Area</vt:lpstr>
      <vt:lpstr>psi</vt:lpstr>
      <vt:lpstr>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Monsen</dc:creator>
  <cp:lastModifiedBy>Jon Monsen</cp:lastModifiedBy>
  <cp:lastPrinted>2021-10-30T05:41:24Z</cp:lastPrinted>
  <dcterms:created xsi:type="dcterms:W3CDTF">2021-10-21T02:09:32Z</dcterms:created>
  <dcterms:modified xsi:type="dcterms:W3CDTF">2022-04-20T00:50:45Z</dcterms:modified>
</cp:coreProperties>
</file>