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mc:AlternateContent xmlns:mc="http://schemas.openxmlformats.org/markup-compatibility/2006">
    <mc:Choice Requires="x15">
      <x15ac:absPath xmlns:x15ac="http://schemas.microsoft.com/office/spreadsheetml/2010/11/ac" url="C:\Users\jonmo\Google Drive\! 0 Articles\0 COMPRESSIBILITY FACTOR\"/>
    </mc:Choice>
  </mc:AlternateContent>
  <xr:revisionPtr revIDLastSave="0" documentId="13_ncr:1_{1ED58C4F-672F-45DC-A5BE-81C9E0612557}" xr6:coauthVersionLast="47" xr6:coauthVersionMax="47" xr10:uidLastSave="{00000000-0000-0000-0000-000000000000}"/>
  <bookViews>
    <workbookView xWindow="744" yWindow="492" windowWidth="22296" windowHeight="11712" xr2:uid="{00000000-000D-0000-FFFF-FFFF00000000}"/>
  </bookViews>
  <sheets>
    <sheet name="Compressibility" sheetId="4" r:id="rId1"/>
    <sheet name="READ ME" sheetId="5" r:id="rId2"/>
    <sheet name="Sheet1" sheetId="6" state="hidden" r:id="rId3"/>
  </sheets>
  <definedNames>
    <definedName name="_xlnm.Print_Area" localSheetId="0">Compressibility!$A$1:$F$19</definedName>
    <definedName name="TABLE1">Compressibility!$AA$7:$AW$20</definedName>
    <definedName name="TABLE2">Compressibility!$AY$5:$BA$25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4" l="1"/>
  <c r="O7" i="4"/>
  <c r="O9" i="4"/>
  <c r="P9" i="4"/>
  <c r="Q9" i="4"/>
  <c r="R9" i="4"/>
  <c r="O10" i="4"/>
  <c r="P10" i="4"/>
  <c r="Q10" i="4"/>
  <c r="R10" i="4"/>
  <c r="V6" i="4" l="1"/>
  <c r="V7" i="4"/>
  <c r="C16" i="4"/>
  <c r="C17" i="4" s="1"/>
  <c r="D16" i="4"/>
  <c r="D17" i="4" s="1"/>
  <c r="E16" i="4"/>
  <c r="E17" i="4" s="1"/>
  <c r="F16" i="4"/>
  <c r="F17" i="4" s="1"/>
  <c r="C14" i="4"/>
  <c r="C15" i="4" s="1"/>
  <c r="D14" i="4"/>
  <c r="D15" i="4" s="1"/>
  <c r="F14" i="4"/>
  <c r="F15" i="4" s="1"/>
  <c r="E14" i="4"/>
  <c r="E15" i="4" s="1"/>
  <c r="U7" i="4"/>
  <c r="T7" i="4"/>
  <c r="U6" i="4"/>
  <c r="U9" i="4" s="1"/>
  <c r="S6" i="4"/>
  <c r="S10" i="4" s="1"/>
  <c r="T6" i="4"/>
  <c r="T10" i="4" s="1"/>
  <c r="S7" i="4"/>
  <c r="V13" i="4" l="1"/>
  <c r="T14" i="4"/>
  <c r="S13" i="4"/>
  <c r="U10" i="4"/>
  <c r="V14" i="4"/>
  <c r="V11" i="4"/>
  <c r="V12" i="4" s="1"/>
  <c r="T11" i="4"/>
  <c r="T12" i="4" s="1"/>
  <c r="T19" i="4" s="1"/>
  <c r="S11" i="4"/>
  <c r="S12" i="4" s="1"/>
  <c r="S19" i="4" s="1"/>
  <c r="T13" i="4"/>
  <c r="S14" i="4"/>
  <c r="U13" i="4"/>
  <c r="U11" i="4"/>
  <c r="U12" i="4" s="1"/>
  <c r="U16" i="4" s="1"/>
  <c r="U14" i="4"/>
  <c r="T9" i="4"/>
  <c r="V10" i="4"/>
  <c r="V9" i="4"/>
  <c r="S9" i="4"/>
  <c r="U18" i="4" l="1"/>
  <c r="S15" i="4"/>
  <c r="S16" i="4"/>
  <c r="T16" i="4"/>
  <c r="T15" i="4"/>
  <c r="T18" i="4"/>
  <c r="U19" i="4"/>
  <c r="U15" i="4"/>
  <c r="U17" i="4" s="1"/>
  <c r="S18" i="4"/>
  <c r="V18" i="4"/>
  <c r="V19" i="4"/>
  <c r="V15" i="4"/>
  <c r="V16" i="4"/>
  <c r="S17" i="4" l="1"/>
  <c r="T17" i="4"/>
  <c r="V17" i="4"/>
  <c r="V20" i="4"/>
  <c r="T20" i="4"/>
  <c r="S20" i="4"/>
  <c r="S21" i="4" l="1"/>
  <c r="C12" i="4" s="1"/>
  <c r="T21" i="4"/>
  <c r="D12" i="4" s="1"/>
  <c r="U20" i="4"/>
  <c r="U21" i="4" s="1"/>
  <c r="E12" i="4" s="1"/>
  <c r="V21" i="4"/>
  <c r="F12" i="4" s="1"/>
</calcChain>
</file>

<file path=xl/sharedStrings.xml><?xml version="1.0" encoding="utf-8"?>
<sst xmlns="http://schemas.openxmlformats.org/spreadsheetml/2006/main" count="130" uniqueCount="85">
  <si>
    <t>Gas Compressibility Factor (Z) for Control Valve Sizing Purposes</t>
  </si>
  <si>
    <t>Units used</t>
  </si>
  <si>
    <t>Conv Factor</t>
  </si>
  <si>
    <t xml:space="preserve">     Input Data Converted to Col L Units</t>
  </si>
  <si>
    <t>In</t>
  </si>
  <si>
    <t>From Col B</t>
  </si>
  <si>
    <t>-----------------------------------------------------------------------------------</t>
  </si>
  <si>
    <t>Specify the TABLE1 column to lookup Z factor in</t>
  </si>
  <si>
    <t>GAS:</t>
  </si>
  <si>
    <t>TAG:</t>
  </si>
  <si>
    <t>Worksheet</t>
  </si>
  <si>
    <t>Units to</t>
  </si>
  <si>
    <t>COND 1</t>
  </si>
  <si>
    <t>COND 2</t>
  </si>
  <si>
    <t>COND 3</t>
  </si>
  <si>
    <t>COND 4</t>
  </si>
  <si>
    <t>Formulas</t>
  </si>
  <si>
    <t>Col L Units</t>
  </si>
  <si>
    <t>Cond 1</t>
  </si>
  <si>
    <t>Cond 2</t>
  </si>
  <si>
    <t>Cond 3</t>
  </si>
  <si>
    <t>Cond 4</t>
  </si>
  <si>
    <t>(multiplier)</t>
  </si>
  <si>
    <t>(adder)</t>
  </si>
  <si>
    <t>DEG F</t>
  </si>
  <si>
    <t>CRITICAL TEMP</t>
  </si>
  <si>
    <t>DEG R</t>
  </si>
  <si>
    <t>PSIA</t>
  </si>
  <si>
    <t>CRITICAL PRESS</t>
  </si>
  <si>
    <t>N/A</t>
  </si>
  <si>
    <t>Reduced Press, Pr</t>
  </si>
  <si>
    <t>UPSTREAM TEMP</t>
  </si>
  <si>
    <t>UPSTREAM PRESS</t>
  </si>
  <si>
    <t xml:space="preserve">   COMPRESS. FACTOR (Z)</t>
  </si>
  <si>
    <t>and adder is 491.67</t>
  </si>
  <si>
    <t xml:space="preserve">    Reduced Temperature (Tr) </t>
  </si>
  <si>
    <t xml:space="preserve">    Reduced Pressure (Pr)</t>
  </si>
  <si>
    <t>and adder is 0.0.</t>
  </si>
  <si>
    <t>Adder is 0.0</t>
  </si>
  <si>
    <t>Pr</t>
  </si>
  <si>
    <t>Z</t>
  </si>
  <si>
    <t>Tr</t>
  </si>
  <si>
    <t>Adder is 459.67</t>
  </si>
  <si>
    <t>Data input</t>
  </si>
  <si>
    <t>Final results</t>
  </si>
  <si>
    <t xml:space="preserve"> =========&gt;</t>
  </si>
  <si>
    <t>Tr1</t>
  </si>
  <si>
    <t>Tr2</t>
  </si>
  <si>
    <t>Pr1 Column</t>
  </si>
  <si>
    <t>Pr2 Column</t>
  </si>
  <si>
    <t>Pr1</t>
  </si>
  <si>
    <t>Pr2</t>
  </si>
  <si>
    <t>Z(Tr1,Pr1)</t>
  </si>
  <si>
    <t>Z(Tr1,Pr2)</t>
  </si>
  <si>
    <t>Z(Tr2,Pr1)</t>
  </si>
  <si>
    <t>Z(Tr2,Pr2)</t>
  </si>
  <si>
    <t>Z(Tr1, Pr)</t>
  </si>
  <si>
    <t>Z(Tr2, Pr)</t>
  </si>
  <si>
    <t>Z(Tr,Pr)</t>
  </si>
  <si>
    <t>Interpolate above 2 lines</t>
  </si>
  <si>
    <t>Interpolate Z(Tr2,Pr) and Z(Tr1, Pr)</t>
  </si>
  <si>
    <t>OOR</t>
  </si>
  <si>
    <t>Reduced Temp, Tr (Limited to a min of 1.0, Max of 15)</t>
  </si>
  <si>
    <t xml:space="preserve"> ========&gt;</t>
  </si>
  <si>
    <t>Column Number</t>
  </si>
  <si>
    <t>Column *</t>
  </si>
  <si>
    <t>This worksheet is distributed at no cost on an as is basis.The author assumes no liability for its use.</t>
  </si>
  <si>
    <t>SEE THE "READ ME" TAB FOR INSTRUCTIONS AND INFO ABOUT THIS WORKSHEET</t>
  </si>
  <si>
    <t>Nitrogen</t>
  </si>
  <si>
    <t>"OOR" Stands for "Out Of Range''</t>
  </si>
  <si>
    <t>TABLE 2. Reduced Pressure</t>
  </si>
  <si>
    <t xml:space="preserve">TABLE 1. Tabulated values of compressibility factors (Z) taken from the Nelson-Obert charts </t>
  </si>
  <si>
    <t>Reduced</t>
  </si>
  <si>
    <t>Temperature</t>
  </si>
  <si>
    <t>Pr, Reduced Pressure</t>
  </si>
  <si>
    <r>
      <rPr>
        <sz val="12"/>
        <rFont val="Symbol"/>
        <family val="1"/>
        <charset val="2"/>
      </rPr>
      <t>·</t>
    </r>
    <r>
      <rPr>
        <sz val="12"/>
        <rFont val="Arial"/>
        <family val="2"/>
      </rPr>
      <t>To convert Deg C to Deg R, Multiplier is 1.8</t>
    </r>
  </si>
  <si>
    <r>
      <rPr>
        <sz val="14"/>
        <rFont val="Symbol"/>
        <family val="1"/>
        <charset val="2"/>
      </rPr>
      <t>·</t>
    </r>
    <r>
      <rPr>
        <sz val="12"/>
        <rFont val="Arial"/>
        <family val="2"/>
      </rPr>
      <t xml:space="preserve">To connvert  Deg R to Deg R, Multiplier Is 1.0, </t>
    </r>
  </si>
  <si>
    <r>
      <rPr>
        <sz val="12"/>
        <rFont val="Symbol"/>
        <family val="1"/>
        <charset val="2"/>
      </rPr>
      <t>·</t>
    </r>
    <r>
      <rPr>
        <sz val="12"/>
        <rFont val="Arial"/>
        <family val="2"/>
      </rPr>
      <t>To convert Deg K to Deg R Multiplier is 1.8</t>
    </r>
  </si>
  <si>
    <r>
      <rPr>
        <sz val="12"/>
        <rFont val="Symbol"/>
        <family val="1"/>
        <charset val="2"/>
      </rPr>
      <t>·</t>
    </r>
    <r>
      <rPr>
        <sz val="12"/>
        <rFont val="Arial"/>
        <family val="2"/>
      </rPr>
      <t>To convert Deg F to Deg R Multiplirer is 1.0</t>
    </r>
  </si>
  <si>
    <t>your presure units to PSIA</t>
  </si>
  <si>
    <r>
      <rPr>
        <sz val="12"/>
        <rFont val="Symbol"/>
        <family val="1"/>
        <charset val="2"/>
      </rPr>
      <t>·</t>
    </r>
    <r>
      <rPr>
        <sz val="12"/>
        <rFont val="Arial"/>
        <family val="2"/>
      </rPr>
      <t xml:space="preserve">To convert pressure units to PSIA, </t>
    </r>
  </si>
  <si>
    <t>multiplier is the conversion factor from</t>
  </si>
  <si>
    <t>For consistency, all process and critical conditions</t>
  </si>
  <si>
    <t>are converted to PSIA and degrees R.</t>
  </si>
  <si>
    <r>
      <t xml:space="preserve">COMPRESSIBILITY FACTOR CALCULATION (for T r </t>
    </r>
    <r>
      <rPr>
        <b/>
        <sz val="12"/>
        <rFont val="Symbol"/>
        <family val="1"/>
        <charset val="2"/>
      </rPr>
      <t>³</t>
    </r>
    <r>
      <rPr>
        <b/>
        <sz val="12"/>
        <rFont val="Arial"/>
        <family val="2"/>
      </rPr>
      <t xml:space="preserve">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</si>
</sst>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000"/>
    <numFmt numFmtId="166" formatCode="#,##0.0000"/>
    <numFmt numFmtId="167" formatCode="0.0"/>
    <numFmt numFmtId="168" formatCode="00000"/>
    <numFmt numFmtId="169" formatCode="#,##0.000"/>
  </numFmts>
  <fonts count="40">
    <font>
      <sz val="10"/>
      <name val="Arial"/>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sz val="12"/>
      <name val="Arial"/>
      <family val="2"/>
    </font>
    <font>
      <b/>
      <sz val="12"/>
      <name val="Arial"/>
      <family val="2"/>
    </font>
    <font>
      <sz val="9"/>
      <name val="Arial"/>
      <family val="2"/>
    </font>
    <font>
      <sz val="10"/>
      <name val="Arial"/>
      <family val="2"/>
    </font>
    <font>
      <sz val="9"/>
      <color indexed="8"/>
      <name val="Arial"/>
      <family val="2"/>
    </font>
    <font>
      <sz val="10"/>
      <color rgb="FF006100"/>
      <name val="Arial"/>
      <family val="2"/>
    </font>
    <font>
      <sz val="14"/>
      <name val="Arial"/>
      <family val="2"/>
    </font>
    <font>
      <b/>
      <sz val="10"/>
      <name val="Arial"/>
      <family val="2"/>
    </font>
    <font>
      <sz val="9.5"/>
      <name val="Arial"/>
      <family val="2"/>
    </font>
    <font>
      <b/>
      <sz val="12"/>
      <color rgb="FF0000FF"/>
      <name val="Arial"/>
      <family val="2"/>
    </font>
    <font>
      <sz val="12"/>
      <color rgb="FFFF0000"/>
      <name val="Arial"/>
      <family val="2"/>
    </font>
    <font>
      <sz val="11"/>
      <color rgb="FFC00000"/>
      <name val="Calibri"/>
      <family val="2"/>
    </font>
    <font>
      <sz val="11"/>
      <name val="Calibri"/>
      <family val="2"/>
    </font>
    <font>
      <sz val="10"/>
      <color rgb="FFFF0000"/>
      <name val="Arial"/>
      <family val="2"/>
    </font>
    <font>
      <sz val="11"/>
      <color rgb="FFFF0000"/>
      <name val="Arial"/>
      <family val="2"/>
    </font>
    <font>
      <b/>
      <sz val="16"/>
      <name val="Arial"/>
      <family val="2"/>
    </font>
    <font>
      <sz val="12"/>
      <name val="Symbol"/>
      <family val="1"/>
      <charset val="2"/>
    </font>
    <font>
      <sz val="12"/>
      <name val="Arial"/>
      <family val="1"/>
      <charset val="2"/>
    </font>
    <font>
      <sz val="14"/>
      <name val="Symbol"/>
      <family val="1"/>
      <charset val="2"/>
    </font>
    <font>
      <b/>
      <sz val="12"/>
      <name val="Symbol"/>
      <family val="1"/>
      <charset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C6EFCE"/>
        <bgColor indexed="64"/>
      </patternFill>
    </fill>
    <fill>
      <patternFill patternType="solid">
        <fgColor rgb="FFFFCC00"/>
        <bgColor indexed="64"/>
      </patternFill>
    </fill>
    <fill>
      <patternFill patternType="solid">
        <fgColor rgb="FF92D05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style="thin">
        <color auto="1"/>
      </bottom>
      <diagonal/>
    </border>
    <border>
      <left style="thin">
        <color indexed="64"/>
      </left>
      <right style="thin">
        <color indexed="64"/>
      </right>
      <top style="thin">
        <color auto="1"/>
      </top>
      <bottom/>
      <diagonal/>
    </border>
    <border>
      <left/>
      <right style="thin">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style="double">
        <color auto="1"/>
      </right>
      <top style="thin">
        <color indexed="64"/>
      </top>
      <bottom style="thin">
        <color indexed="64"/>
      </bottom>
      <diagonal/>
    </border>
    <border>
      <left style="thin">
        <color indexed="64"/>
      </left>
      <right style="double">
        <color auto="1"/>
      </right>
      <top style="thin">
        <color indexed="64"/>
      </top>
      <bottom/>
      <diagonal/>
    </border>
    <border>
      <left style="double">
        <color auto="1"/>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double">
        <color auto="1"/>
      </left>
      <right style="thin">
        <color indexed="64"/>
      </right>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rgb="FFB2B2B2"/>
      </right>
      <top style="thin">
        <color rgb="FFB2B2B2"/>
      </top>
      <bottom style="thin">
        <color rgb="FFB2B2B2"/>
      </bottom>
      <diagonal/>
    </border>
    <border>
      <left style="thin">
        <color indexed="64"/>
      </left>
      <right style="double">
        <color auto="1"/>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 fillId="0" borderId="0"/>
    <xf numFmtId="0" fontId="6"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95">
    <xf numFmtId="0" fontId="0" fillId="0" borderId="0" xfId="0"/>
    <xf numFmtId="4" fontId="20" fillId="0" borderId="0" xfId="37" applyNumberFormat="1" applyFont="1" applyAlignment="1"/>
    <xf numFmtId="4" fontId="20" fillId="0" borderId="0" xfId="37" applyNumberFormat="1" applyFont="1" applyAlignment="1" applyProtection="1"/>
    <xf numFmtId="2" fontId="20" fillId="0" borderId="0" xfId="37" applyNumberFormat="1" applyFont="1"/>
    <xf numFmtId="11" fontId="20" fillId="0" borderId="0" xfId="37" applyNumberFormat="1" applyFont="1"/>
    <xf numFmtId="165" fontId="20" fillId="0" borderId="0" xfId="37" applyNumberFormat="1" applyFont="1"/>
    <xf numFmtId="164" fontId="20" fillId="0" borderId="0" xfId="37" applyNumberFormat="1" applyFont="1"/>
    <xf numFmtId="0" fontId="6" fillId="0" borderId="0" xfId="37" applyAlignment="1"/>
    <xf numFmtId="0" fontId="24" fillId="0" borderId="0" xfId="37" applyFont="1" applyBorder="1" applyAlignment="1">
      <alignment wrapText="1"/>
    </xf>
    <xf numFmtId="2" fontId="24" fillId="0" borderId="0" xfId="37" applyNumberFormat="1" applyFont="1" applyBorder="1" applyAlignment="1">
      <alignment horizontal="right" wrapText="1"/>
    </xf>
    <xf numFmtId="1" fontId="24" fillId="0" borderId="0" xfId="37" applyNumberFormat="1" applyFont="1" applyBorder="1" applyAlignment="1">
      <alignment horizontal="right" wrapText="1"/>
    </xf>
    <xf numFmtId="2" fontId="1" fillId="24" borderId="0" xfId="37" applyNumberFormat="1" applyFont="1" applyFill="1" applyAlignment="1">
      <alignment horizontal="right" wrapText="1"/>
    </xf>
    <xf numFmtId="165" fontId="1" fillId="24" borderId="0" xfId="37" applyNumberFormat="1" applyFont="1" applyFill="1" applyAlignment="1">
      <alignment horizontal="right" wrapText="1"/>
    </xf>
    <xf numFmtId="0" fontId="20" fillId="0" borderId="0" xfId="37" applyNumberFormat="1" applyFont="1"/>
    <xf numFmtId="4" fontId="20" fillId="0" borderId="0" xfId="37" applyNumberFormat="1" applyFont="1" applyAlignment="1">
      <alignment horizontal="right"/>
    </xf>
    <xf numFmtId="0" fontId="24" fillId="0" borderId="0" xfId="37" applyFont="1" applyBorder="1" applyAlignment="1"/>
    <xf numFmtId="0" fontId="20" fillId="0" borderId="0" xfId="37" applyNumberFormat="1" applyFont="1" applyAlignment="1" applyProtection="1">
      <protection locked="0"/>
    </xf>
    <xf numFmtId="0" fontId="24" fillId="0" borderId="0" xfId="37" applyFont="1" applyBorder="1"/>
    <xf numFmtId="2" fontId="24" fillId="0" borderId="0" xfId="37" applyNumberFormat="1" applyFont="1" applyBorder="1"/>
    <xf numFmtId="1" fontId="24" fillId="0" borderId="0" xfId="37" applyNumberFormat="1" applyFont="1" applyBorder="1" applyAlignment="1">
      <alignment horizontal="right"/>
    </xf>
    <xf numFmtId="4" fontId="21" fillId="26" borderId="10" xfId="37" applyNumberFormat="1" applyFont="1" applyFill="1" applyBorder="1" applyProtection="1"/>
    <xf numFmtId="4" fontId="20" fillId="0" borderId="0" xfId="37" applyNumberFormat="1" applyFont="1" applyAlignment="1" applyProtection="1">
      <alignment horizontal="center"/>
    </xf>
    <xf numFmtId="4" fontId="21" fillId="0" borderId="0" xfId="37" applyNumberFormat="1" applyFont="1" applyAlignment="1" applyProtection="1"/>
    <xf numFmtId="0" fontId="19" fillId="0" borderId="0" xfId="37" applyFont="1" applyProtection="1"/>
    <xf numFmtId="4" fontId="20" fillId="0" borderId="0" xfId="37" quotePrefix="1" applyNumberFormat="1" applyFont="1" applyAlignment="1" applyProtection="1"/>
    <xf numFmtId="0" fontId="25" fillId="25" borderId="0" xfId="29" applyNumberFormat="1" applyFont="1" applyFill="1" applyAlignment="1" applyProtection="1"/>
    <xf numFmtId="165" fontId="20" fillId="0" borderId="0" xfId="37" applyNumberFormat="1" applyFont="1" applyProtection="1"/>
    <xf numFmtId="4" fontId="20" fillId="0" borderId="0" xfId="37" applyNumberFormat="1" applyFont="1" applyAlignment="1" applyProtection="1">
      <alignment horizontal="right"/>
    </xf>
    <xf numFmtId="2" fontId="20" fillId="0" borderId="0" xfId="37" applyNumberFormat="1" applyFont="1" applyFill="1" applyProtection="1"/>
    <xf numFmtId="4" fontId="20" fillId="0" borderId="0" xfId="37" applyNumberFormat="1" applyFont="1" applyProtection="1"/>
    <xf numFmtId="2" fontId="20" fillId="0" borderId="0" xfId="37" applyNumberFormat="1" applyFont="1" applyProtection="1"/>
    <xf numFmtId="11" fontId="20" fillId="0" borderId="0" xfId="37" applyNumberFormat="1" applyFont="1" applyProtection="1"/>
    <xf numFmtId="2" fontId="20" fillId="0" borderId="0" xfId="37" applyNumberFormat="1" applyFont="1" applyAlignment="1" applyProtection="1"/>
    <xf numFmtId="0" fontId="20" fillId="0" borderId="0" xfId="37" applyNumberFormat="1" applyFont="1" applyAlignment="1" applyProtection="1"/>
    <xf numFmtId="164" fontId="20" fillId="0" borderId="0" xfId="37" applyNumberFormat="1" applyFont="1" applyProtection="1"/>
    <xf numFmtId="3" fontId="20" fillId="0" borderId="0" xfId="37" applyNumberFormat="1" applyFont="1" applyProtection="1"/>
    <xf numFmtId="0" fontId="20" fillId="0" borderId="0" xfId="37" applyNumberFormat="1" applyFont="1" applyProtection="1"/>
    <xf numFmtId="1" fontId="20" fillId="0" borderId="0" xfId="37" applyNumberFormat="1" applyFont="1" applyProtection="1"/>
    <xf numFmtId="0" fontId="24" fillId="0" borderId="0" xfId="37" applyFont="1" applyBorder="1" applyAlignment="1" applyProtection="1">
      <alignment wrapText="1"/>
    </xf>
    <xf numFmtId="2" fontId="24" fillId="0" borderId="0" xfId="37" applyNumberFormat="1" applyFont="1" applyBorder="1" applyAlignment="1" applyProtection="1">
      <alignment horizontal="right" wrapText="1"/>
    </xf>
    <xf numFmtId="1" fontId="24" fillId="0" borderId="0" xfId="37" applyNumberFormat="1" applyFont="1" applyBorder="1" applyAlignment="1" applyProtection="1">
      <alignment horizontal="right" wrapText="1"/>
    </xf>
    <xf numFmtId="167" fontId="1" fillId="24" borderId="0" xfId="37" applyNumberFormat="1" applyFont="1" applyFill="1" applyAlignment="1" applyProtection="1">
      <alignment horizontal="right" wrapText="1"/>
    </xf>
    <xf numFmtId="2" fontId="1" fillId="24" borderId="0" xfId="37" applyNumberFormat="1" applyFont="1" applyFill="1" applyAlignment="1" applyProtection="1">
      <alignment horizontal="right" wrapText="1"/>
    </xf>
    <xf numFmtId="0" fontId="1" fillId="24" borderId="0" xfId="37" applyFont="1" applyFill="1" applyAlignment="1" applyProtection="1">
      <alignment horizontal="right" wrapText="1"/>
    </xf>
    <xf numFmtId="165" fontId="1" fillId="24" borderId="0" xfId="37" applyNumberFormat="1" applyFont="1" applyFill="1" applyAlignment="1" applyProtection="1">
      <alignment horizontal="right" wrapText="1"/>
    </xf>
    <xf numFmtId="165" fontId="23" fillId="0" borderId="0" xfId="37" applyNumberFormat="1" applyFont="1" applyAlignment="1" applyProtection="1"/>
    <xf numFmtId="165" fontId="23" fillId="0" borderId="0" xfId="37" applyNumberFormat="1" applyFont="1" applyAlignment="1" applyProtection="1">
      <alignment horizontal="right"/>
    </xf>
    <xf numFmtId="4" fontId="6" fillId="0" borderId="0" xfId="37" applyNumberFormat="1" applyFont="1" applyAlignment="1" applyProtection="1"/>
    <xf numFmtId="4" fontId="6" fillId="0" borderId="0" xfId="37" applyNumberFormat="1" applyFont="1" applyAlignment="1"/>
    <xf numFmtId="4" fontId="21" fillId="0" borderId="0" xfId="37" applyNumberFormat="1" applyFont="1" applyAlignment="1"/>
    <xf numFmtId="4" fontId="21" fillId="0" borderId="10" xfId="37" applyNumberFormat="1" applyFont="1" applyBorder="1" applyAlignment="1" applyProtection="1">
      <protection locked="0"/>
    </xf>
    <xf numFmtId="4" fontId="20" fillId="0" borderId="0" xfId="37" applyNumberFormat="1" applyFont="1" applyAlignment="1" applyProtection="1">
      <protection locked="0"/>
    </xf>
    <xf numFmtId="166" fontId="20" fillId="0" borderId="0" xfId="37" applyNumberFormat="1" applyFont="1" applyAlignment="1" applyProtection="1">
      <protection locked="0"/>
    </xf>
    <xf numFmtId="165" fontId="20" fillId="0" borderId="0" xfId="37" applyNumberFormat="1" applyFont="1" applyProtection="1">
      <protection locked="0"/>
    </xf>
    <xf numFmtId="165" fontId="20" fillId="0" borderId="0" xfId="37" applyNumberFormat="1" applyFont="1" applyAlignment="1" applyProtection="1">
      <protection locked="0"/>
    </xf>
    <xf numFmtId="4" fontId="6" fillId="0" borderId="0" xfId="37" applyNumberFormat="1" applyFont="1" applyAlignment="1" applyProtection="1">
      <alignment horizontal="right"/>
    </xf>
    <xf numFmtId="1" fontId="20" fillId="0" borderId="0" xfId="37" applyNumberFormat="1" applyFont="1" applyAlignment="1" applyProtection="1">
      <alignment horizontal="right"/>
    </xf>
    <xf numFmtId="4" fontId="26" fillId="0" borderId="0" xfId="37" applyNumberFormat="1" applyFont="1" applyAlignment="1" applyProtection="1"/>
    <xf numFmtId="0" fontId="26" fillId="0" borderId="0" xfId="37" applyNumberFormat="1" applyFont="1" applyAlignment="1" applyProtection="1"/>
    <xf numFmtId="3" fontId="20" fillId="0" borderId="0" xfId="37" applyNumberFormat="1" applyFont="1" applyAlignment="1" applyProtection="1"/>
    <xf numFmtId="164" fontId="6" fillId="0" borderId="0" xfId="37" applyNumberFormat="1" applyFont="1" applyAlignment="1" applyProtection="1">
      <alignment horizontal="right"/>
    </xf>
    <xf numFmtId="164" fontId="20" fillId="0" borderId="0" xfId="37" applyNumberFormat="1" applyFont="1" applyAlignment="1"/>
    <xf numFmtId="164" fontId="20" fillId="0" borderId="0" xfId="37" applyNumberFormat="1" applyFont="1" applyAlignment="1" applyProtection="1"/>
    <xf numFmtId="169" fontId="20" fillId="0" borderId="0" xfId="37" applyNumberFormat="1" applyFont="1" applyAlignment="1" applyProtection="1"/>
    <xf numFmtId="2" fontId="6" fillId="25" borderId="12" xfId="37" applyNumberFormat="1" applyFont="1" applyFill="1" applyBorder="1" applyAlignment="1" applyProtection="1">
      <protection locked="0"/>
    </xf>
    <xf numFmtId="2" fontId="6" fillId="25" borderId="12" xfId="37" applyNumberFormat="1" applyFont="1" applyFill="1" applyBorder="1" applyProtection="1">
      <protection locked="0"/>
    </xf>
    <xf numFmtId="0" fontId="21" fillId="0" borderId="0" xfId="37" applyNumberFormat="1" applyFont="1" applyProtection="1"/>
    <xf numFmtId="11" fontId="21" fillId="0" borderId="0" xfId="37" applyNumberFormat="1" applyFont="1" applyProtection="1"/>
    <xf numFmtId="2" fontId="21" fillId="0" borderId="0" xfId="37" applyNumberFormat="1" applyFont="1" applyProtection="1"/>
    <xf numFmtId="0" fontId="21" fillId="0" borderId="0" xfId="37" applyNumberFormat="1" applyFont="1" applyAlignment="1" applyProtection="1"/>
    <xf numFmtId="0" fontId="21" fillId="0" borderId="0" xfId="37" applyNumberFormat="1" applyFont="1" applyAlignment="1"/>
    <xf numFmtId="2" fontId="21" fillId="0" borderId="0" xfId="37" applyNumberFormat="1" applyFont="1" applyAlignment="1" applyProtection="1">
      <alignment horizontal="right"/>
    </xf>
    <xf numFmtId="165" fontId="6" fillId="0" borderId="0" xfId="37" applyNumberFormat="1" applyFont="1" applyProtection="1"/>
    <xf numFmtId="11" fontId="6" fillId="0" borderId="0" xfId="37" applyNumberFormat="1" applyFont="1" applyProtection="1"/>
    <xf numFmtId="2" fontId="6" fillId="0" borderId="0" xfId="37" applyNumberFormat="1" applyFont="1" applyProtection="1"/>
    <xf numFmtId="166" fontId="6" fillId="0" borderId="0" xfId="37" applyNumberFormat="1" applyFont="1" applyAlignment="1" applyProtection="1"/>
    <xf numFmtId="4" fontId="20" fillId="0" borderId="19" xfId="37" applyNumberFormat="1" applyFont="1" applyBorder="1" applyAlignment="1" applyProtection="1"/>
    <xf numFmtId="4" fontId="20" fillId="0" borderId="0" xfId="37" applyNumberFormat="1" applyFont="1" applyBorder="1" applyAlignment="1" applyProtection="1"/>
    <xf numFmtId="4" fontId="20" fillId="0" borderId="20" xfId="37" applyNumberFormat="1" applyFont="1" applyBorder="1" applyAlignment="1" applyProtection="1"/>
    <xf numFmtId="4" fontId="21" fillId="0" borderId="19" xfId="37" applyNumberFormat="1" applyFont="1" applyBorder="1" applyAlignment="1" applyProtection="1">
      <alignment horizontal="right"/>
    </xf>
    <xf numFmtId="0" fontId="21" fillId="0" borderId="0" xfId="37" applyNumberFormat="1" applyFont="1" applyBorder="1" applyAlignment="1" applyProtection="1">
      <alignment horizontal="right"/>
    </xf>
    <xf numFmtId="0" fontId="20" fillId="0" borderId="14" xfId="37" applyNumberFormat="1" applyFont="1" applyBorder="1" applyAlignment="1" applyProtection="1">
      <alignment horizontal="right"/>
    </xf>
    <xf numFmtId="0" fontId="20" fillId="0" borderId="22" xfId="37" applyNumberFormat="1" applyFont="1" applyBorder="1" applyAlignment="1" applyProtection="1">
      <alignment horizontal="right"/>
    </xf>
    <xf numFmtId="4" fontId="21" fillId="0" borderId="23" xfId="37" applyNumberFormat="1" applyFont="1" applyBorder="1" applyAlignment="1" applyProtection="1"/>
    <xf numFmtId="4" fontId="21" fillId="0" borderId="12" xfId="37" applyNumberFormat="1" applyFont="1" applyBorder="1" applyAlignment="1" applyProtection="1">
      <protection locked="0"/>
    </xf>
    <xf numFmtId="2" fontId="6" fillId="0" borderId="12" xfId="37" applyNumberFormat="1" applyFont="1" applyFill="1" applyBorder="1" applyProtection="1"/>
    <xf numFmtId="2" fontId="6" fillId="0" borderId="24" xfId="37" applyNumberFormat="1" applyFont="1" applyFill="1" applyBorder="1" applyProtection="1"/>
    <xf numFmtId="4" fontId="21" fillId="0" borderId="25" xfId="37" applyNumberFormat="1" applyFont="1" applyBorder="1" applyAlignment="1" applyProtection="1"/>
    <xf numFmtId="4" fontId="21" fillId="0" borderId="26" xfId="37" applyNumberFormat="1" applyFont="1" applyBorder="1" applyAlignment="1" applyProtection="1"/>
    <xf numFmtId="4" fontId="21" fillId="0" borderId="13" xfId="37" applyNumberFormat="1" applyFont="1" applyBorder="1" applyAlignment="1" applyProtection="1">
      <protection locked="0"/>
    </xf>
    <xf numFmtId="2" fontId="20" fillId="0" borderId="13" xfId="37" applyNumberFormat="1" applyFont="1" applyBorder="1" applyProtection="1">
      <protection locked="0"/>
    </xf>
    <xf numFmtId="2" fontId="20" fillId="0" borderId="21" xfId="37" applyNumberFormat="1" applyFont="1" applyBorder="1" applyProtection="1">
      <protection locked="0"/>
    </xf>
    <xf numFmtId="0" fontId="20" fillId="0" borderId="13" xfId="37" applyNumberFormat="1" applyFont="1" applyBorder="1" applyProtection="1">
      <protection locked="0"/>
    </xf>
    <xf numFmtId="0" fontId="20" fillId="0" borderId="21" xfId="37" applyNumberFormat="1" applyFont="1" applyBorder="1" applyProtection="1">
      <protection locked="0"/>
    </xf>
    <xf numFmtId="4" fontId="20" fillId="0" borderId="19" xfId="37" applyNumberFormat="1" applyFont="1" applyBorder="1" applyAlignment="1" applyProtection="1">
      <protection locked="0"/>
    </xf>
    <xf numFmtId="4" fontId="20" fillId="0" borderId="0" xfId="37" applyNumberFormat="1" applyFont="1" applyBorder="1" applyAlignment="1" applyProtection="1">
      <protection locked="0"/>
    </xf>
    <xf numFmtId="4" fontId="20" fillId="0" borderId="20" xfId="37" applyNumberFormat="1" applyFont="1" applyBorder="1" applyAlignment="1" applyProtection="1">
      <protection locked="0"/>
    </xf>
    <xf numFmtId="4" fontId="23" fillId="0" borderId="19" xfId="37" applyNumberFormat="1" applyFont="1" applyBorder="1" applyAlignment="1" applyProtection="1">
      <alignment vertical="top" wrapText="1"/>
    </xf>
    <xf numFmtId="4" fontId="22" fillId="0" borderId="0" xfId="37" applyNumberFormat="1" applyFont="1" applyBorder="1" applyAlignment="1" applyProtection="1"/>
    <xf numFmtId="4" fontId="22" fillId="0" borderId="19" xfId="37" applyNumberFormat="1" applyFont="1" applyBorder="1" applyAlignment="1" applyProtection="1"/>
    <xf numFmtId="4" fontId="28" fillId="0" borderId="0" xfId="37" applyNumberFormat="1" applyFont="1" applyBorder="1" applyAlignment="1" applyProtection="1">
      <alignment horizontal="right"/>
    </xf>
    <xf numFmtId="4" fontId="28" fillId="0" borderId="20" xfId="37" applyNumberFormat="1" applyFont="1" applyBorder="1" applyAlignment="1" applyProtection="1">
      <alignment horizontal="right"/>
    </xf>
    <xf numFmtId="0" fontId="23" fillId="0" borderId="19" xfId="37" applyFont="1" applyBorder="1" applyAlignment="1" applyProtection="1">
      <alignment vertical="top" wrapText="1"/>
    </xf>
    <xf numFmtId="4" fontId="22" fillId="0" borderId="27" xfId="37" applyNumberFormat="1" applyFont="1" applyBorder="1" applyAlignment="1" applyProtection="1"/>
    <xf numFmtId="4" fontId="22" fillId="0" borderId="28" xfId="37" applyNumberFormat="1" applyFont="1" applyBorder="1" applyAlignment="1" applyProtection="1"/>
    <xf numFmtId="4" fontId="28" fillId="0" borderId="28" xfId="37" applyNumberFormat="1" applyFont="1" applyBorder="1" applyAlignment="1" applyProtection="1">
      <alignment horizontal="right"/>
    </xf>
    <xf numFmtId="4" fontId="28" fillId="0" borderId="29" xfId="37" applyNumberFormat="1" applyFont="1" applyBorder="1" applyAlignment="1" applyProtection="1">
      <alignment horizontal="right"/>
    </xf>
    <xf numFmtId="2" fontId="30" fillId="0" borderId="0" xfId="37" applyNumberFormat="1" applyFont="1" applyProtection="1"/>
    <xf numFmtId="2" fontId="6" fillId="0" borderId="13" xfId="37" applyNumberFormat="1" applyFont="1" applyBorder="1" applyProtection="1">
      <protection locked="0"/>
    </xf>
    <xf numFmtId="4" fontId="20" fillId="0" borderId="0" xfId="37" applyNumberFormat="1" applyFont="1" applyFill="1" applyBorder="1" applyAlignment="1" applyProtection="1"/>
    <xf numFmtId="166" fontId="6" fillId="0" borderId="0" xfId="37" applyNumberFormat="1" applyFont="1" applyFill="1" applyAlignment="1" applyProtection="1">
      <alignment horizontal="right"/>
    </xf>
    <xf numFmtId="4" fontId="26" fillId="0" borderId="0" xfId="37" applyNumberFormat="1" applyFont="1" applyFill="1" applyAlignment="1" applyProtection="1"/>
    <xf numFmtId="4" fontId="20" fillId="0" borderId="0" xfId="37" applyNumberFormat="1" applyFont="1" applyFill="1" applyAlignment="1" applyProtection="1"/>
    <xf numFmtId="4" fontId="21" fillId="0" borderId="0" xfId="37" applyNumberFormat="1" applyFont="1" applyFill="1" applyAlignment="1" applyProtection="1"/>
    <xf numFmtId="4" fontId="23" fillId="0" borderId="0" xfId="37" applyNumberFormat="1" applyFont="1" applyAlignment="1" applyProtection="1">
      <alignment vertical="top"/>
    </xf>
    <xf numFmtId="0" fontId="0" fillId="0" borderId="0" xfId="0" applyAlignment="1"/>
    <xf numFmtId="167" fontId="1" fillId="0" borderId="0" xfId="37" applyNumberFormat="1" applyFont="1" applyFill="1" applyAlignment="1" applyProtection="1">
      <alignment horizontal="right" wrapText="1"/>
    </xf>
    <xf numFmtId="0" fontId="21" fillId="0" borderId="0" xfId="37" applyNumberFormat="1" applyFont="1" applyFill="1" applyAlignment="1" applyProtection="1"/>
    <xf numFmtId="0" fontId="21" fillId="0" borderId="0" xfId="37" applyNumberFormat="1" applyFont="1" applyFill="1" applyAlignment="1"/>
    <xf numFmtId="4" fontId="6" fillId="0" borderId="0" xfId="37" applyNumberFormat="1" applyFont="1" applyFill="1" applyAlignment="1" applyProtection="1"/>
    <xf numFmtId="167" fontId="6" fillId="0" borderId="0" xfId="37" applyNumberFormat="1" applyFont="1" applyFill="1" applyAlignment="1" applyProtection="1"/>
    <xf numFmtId="0" fontId="1" fillId="0" borderId="0" xfId="37" applyFont="1" applyFill="1" applyAlignment="1" applyProtection="1">
      <alignment horizontal="right" wrapText="1"/>
    </xf>
    <xf numFmtId="4" fontId="6" fillId="0" borderId="0" xfId="37" applyNumberFormat="1" applyFont="1" applyFill="1" applyAlignment="1" applyProtection="1">
      <alignment horizontal="center"/>
    </xf>
    <xf numFmtId="164" fontId="23" fillId="0" borderId="0" xfId="37" applyNumberFormat="1" applyFont="1" applyBorder="1" applyAlignment="1" applyProtection="1">
      <alignment horizontal="right"/>
    </xf>
    <xf numFmtId="164" fontId="23" fillId="0" borderId="20" xfId="37" applyNumberFormat="1" applyFont="1" applyBorder="1" applyAlignment="1" applyProtection="1">
      <alignment horizontal="right"/>
    </xf>
    <xf numFmtId="164" fontId="6" fillId="0" borderId="0" xfId="37" applyNumberFormat="1" applyFont="1" applyProtection="1"/>
    <xf numFmtId="164" fontId="6" fillId="0" borderId="0" xfId="37" applyNumberFormat="1" applyFont="1" applyBorder="1" applyAlignment="1" applyProtection="1">
      <alignment horizontal="right"/>
    </xf>
    <xf numFmtId="164" fontId="6" fillId="0" borderId="0" xfId="37" applyNumberFormat="1" applyFont="1" applyAlignment="1"/>
    <xf numFmtId="11" fontId="6" fillId="0" borderId="0" xfId="37" applyNumberFormat="1" applyFont="1" applyAlignment="1" applyProtection="1">
      <alignment horizontal="right"/>
    </xf>
    <xf numFmtId="164" fontId="20" fillId="0" borderId="0" xfId="37" applyNumberFormat="1" applyFont="1" applyFill="1" applyAlignment="1" applyProtection="1">
      <alignment horizontal="right"/>
    </xf>
    <xf numFmtId="164" fontId="20" fillId="0" borderId="0" xfId="37" applyNumberFormat="1" applyFont="1" applyFill="1" applyAlignment="1">
      <alignment horizontal="right"/>
    </xf>
    <xf numFmtId="164" fontId="20" fillId="0" borderId="0" xfId="37" applyNumberFormat="1" applyFont="1" applyAlignment="1" applyProtection="1">
      <alignment horizontal="right"/>
    </xf>
    <xf numFmtId="164" fontId="20" fillId="0" borderId="0" xfId="37" applyNumberFormat="1" applyFont="1" applyAlignment="1">
      <alignment horizontal="right"/>
    </xf>
    <xf numFmtId="0" fontId="31" fillId="0" borderId="0" xfId="0" applyFont="1"/>
    <xf numFmtId="164" fontId="6" fillId="0" borderId="0" xfId="0" applyNumberFormat="1" applyFont="1" applyAlignment="1">
      <alignment horizontal="right"/>
    </xf>
    <xf numFmtId="0" fontId="32" fillId="0" borderId="0" xfId="0" applyFont="1"/>
    <xf numFmtId="169" fontId="23" fillId="0" borderId="0" xfId="37" applyNumberFormat="1" applyFont="1" applyBorder="1" applyAlignment="1" applyProtection="1"/>
    <xf numFmtId="169" fontId="23" fillId="0" borderId="20" xfId="37" applyNumberFormat="1" applyFont="1" applyBorder="1" applyAlignment="1" applyProtection="1"/>
    <xf numFmtId="169" fontId="6" fillId="0" borderId="0" xfId="37" applyNumberFormat="1" applyFont="1" applyAlignment="1" applyProtection="1"/>
    <xf numFmtId="169" fontId="21" fillId="0" borderId="0" xfId="37" applyNumberFormat="1" applyFont="1" applyAlignment="1" applyProtection="1"/>
    <xf numFmtId="164" fontId="6" fillId="27" borderId="0" xfId="37" applyNumberFormat="1" applyFont="1" applyFill="1" applyAlignment="1" applyProtection="1">
      <alignment horizontal="right"/>
    </xf>
    <xf numFmtId="4" fontId="26" fillId="27" borderId="0" xfId="37" applyNumberFormat="1" applyFont="1" applyFill="1" applyAlignment="1" applyProtection="1"/>
    <xf numFmtId="4" fontId="30" fillId="0" borderId="0" xfId="37" applyNumberFormat="1" applyFont="1" applyAlignment="1" applyProtection="1"/>
    <xf numFmtId="11" fontId="21" fillId="0" borderId="0" xfId="37" applyNumberFormat="1" applyFont="1" applyFill="1" applyProtection="1"/>
    <xf numFmtId="164" fontId="6" fillId="0" borderId="0" xfId="0" applyNumberFormat="1" applyFont="1" applyFill="1"/>
    <xf numFmtId="166" fontId="21" fillId="0" borderId="0" xfId="37" applyNumberFormat="1" applyFont="1" applyFill="1" applyAlignment="1" applyProtection="1"/>
    <xf numFmtId="4" fontId="21" fillId="0" borderId="0" xfId="37" applyNumberFormat="1" applyFont="1" applyFill="1" applyAlignment="1"/>
    <xf numFmtId="11" fontId="6" fillId="0" borderId="0" xfId="37" applyNumberFormat="1" applyFont="1" applyFill="1" applyProtection="1"/>
    <xf numFmtId="169" fontId="21" fillId="0" borderId="0" xfId="37" applyNumberFormat="1" applyFont="1" applyFill="1" applyAlignment="1" applyProtection="1"/>
    <xf numFmtId="168" fontId="23" fillId="26" borderId="30" xfId="38" applyNumberFormat="1" applyFont="1" applyFill="1" applyBorder="1" applyAlignment="1" applyProtection="1"/>
    <xf numFmtId="2" fontId="6" fillId="25" borderId="24" xfId="37" applyNumberFormat="1" applyFont="1" applyFill="1" applyBorder="1" applyProtection="1">
      <protection locked="0"/>
    </xf>
    <xf numFmtId="4" fontId="21" fillId="26" borderId="31" xfId="37" applyNumberFormat="1" applyFont="1" applyFill="1" applyBorder="1" applyProtection="1"/>
    <xf numFmtId="4" fontId="21" fillId="0" borderId="0" xfId="37" applyNumberFormat="1" applyFont="1" applyAlignment="1">
      <alignment horizontal="right"/>
    </xf>
    <xf numFmtId="4" fontId="33" fillId="0" borderId="0" xfId="37" applyNumberFormat="1" applyFont="1" applyAlignment="1" applyProtection="1">
      <alignment vertical="top"/>
    </xf>
    <xf numFmtId="4" fontId="34" fillId="0" borderId="0" xfId="37" applyNumberFormat="1" applyFont="1" applyAlignment="1"/>
    <xf numFmtId="4" fontId="20" fillId="0" borderId="32" xfId="37" applyNumberFormat="1" applyFont="1" applyBorder="1" applyAlignment="1" applyProtection="1"/>
    <xf numFmtId="3" fontId="20" fillId="0" borderId="33" xfId="37" applyNumberFormat="1" applyFont="1" applyBorder="1" applyAlignment="1" applyProtection="1"/>
    <xf numFmtId="4" fontId="20" fillId="0" borderId="34" xfId="37" applyNumberFormat="1" applyFont="1" applyBorder="1" applyAlignment="1" applyProtection="1"/>
    <xf numFmtId="4" fontId="20" fillId="0" borderId="35" xfId="37" applyNumberFormat="1" applyFont="1" applyBorder="1" applyAlignment="1" applyProtection="1"/>
    <xf numFmtId="3" fontId="20" fillId="0" borderId="0" xfId="37" applyNumberFormat="1" applyFont="1" applyBorder="1" applyAlignment="1" applyProtection="1"/>
    <xf numFmtId="4" fontId="20" fillId="0" borderId="36" xfId="37" applyNumberFormat="1" applyFont="1" applyBorder="1" applyAlignment="1" applyProtection="1"/>
    <xf numFmtId="4" fontId="20" fillId="0" borderId="37" xfId="37" applyNumberFormat="1" applyFont="1" applyBorder="1" applyAlignment="1" applyProtection="1"/>
    <xf numFmtId="3" fontId="20" fillId="0" borderId="38" xfId="37" applyNumberFormat="1" applyFont="1" applyBorder="1" applyAlignment="1" applyProtection="1"/>
    <xf numFmtId="4" fontId="20" fillId="0" borderId="39" xfId="37" applyNumberFormat="1" applyFont="1" applyBorder="1" applyAlignment="1" applyProtection="1"/>
    <xf numFmtId="4" fontId="6" fillId="0" borderId="32" xfId="37" applyNumberFormat="1" applyFont="1" applyBorder="1" applyAlignment="1"/>
    <xf numFmtId="4" fontId="23" fillId="0" borderId="33" xfId="37" applyNumberFormat="1" applyFont="1" applyBorder="1" applyAlignment="1"/>
    <xf numFmtId="4" fontId="6" fillId="0" borderId="33" xfId="37" applyNumberFormat="1" applyFont="1" applyBorder="1" applyAlignment="1"/>
    <xf numFmtId="4" fontId="6" fillId="0" borderId="34" xfId="37" applyNumberFormat="1" applyFont="1" applyBorder="1" applyAlignment="1"/>
    <xf numFmtId="2" fontId="1" fillId="24" borderId="35" xfId="37" applyNumberFormat="1" applyFont="1" applyFill="1" applyBorder="1" applyAlignment="1" applyProtection="1">
      <alignment horizontal="right" wrapText="1"/>
    </xf>
    <xf numFmtId="2" fontId="1" fillId="24" borderId="0" xfId="37" applyNumberFormat="1" applyFont="1" applyFill="1" applyBorder="1" applyAlignment="1" applyProtection="1">
      <alignment horizontal="right" wrapText="1"/>
    </xf>
    <xf numFmtId="165" fontId="1" fillId="0" borderId="0" xfId="37" applyNumberFormat="1" applyFont="1" applyFill="1" applyBorder="1" applyAlignment="1" applyProtection="1">
      <alignment horizontal="right" wrapText="1"/>
    </xf>
    <xf numFmtId="165" fontId="23" fillId="0" borderId="0" xfId="37" applyNumberFormat="1" applyFont="1" applyFill="1" applyBorder="1" applyAlignment="1" applyProtection="1">
      <alignment horizontal="right" wrapText="1"/>
    </xf>
    <xf numFmtId="165" fontId="23" fillId="0" borderId="0" xfId="37" applyNumberFormat="1" applyFont="1" applyFill="1" applyBorder="1" applyAlignment="1" applyProtection="1"/>
    <xf numFmtId="165" fontId="23" fillId="0" borderId="36" xfId="37" applyNumberFormat="1" applyFont="1" applyFill="1" applyBorder="1" applyAlignment="1" applyProtection="1"/>
    <xf numFmtId="2" fontId="1" fillId="24" borderId="37" xfId="37" applyNumberFormat="1" applyFont="1" applyFill="1" applyBorder="1" applyAlignment="1" applyProtection="1">
      <alignment horizontal="right" wrapText="1"/>
    </xf>
    <xf numFmtId="2" fontId="1" fillId="24" borderId="38" xfId="37" applyNumberFormat="1" applyFont="1" applyFill="1" applyBorder="1" applyAlignment="1" applyProtection="1">
      <alignment horizontal="right" wrapText="1"/>
    </xf>
    <xf numFmtId="165" fontId="1" fillId="0" borderId="38" xfId="37" applyNumberFormat="1" applyFont="1" applyFill="1" applyBorder="1" applyAlignment="1" applyProtection="1">
      <alignment horizontal="right" wrapText="1"/>
    </xf>
    <xf numFmtId="165" fontId="23" fillId="0" borderId="38" xfId="37" applyNumberFormat="1" applyFont="1" applyFill="1" applyBorder="1" applyAlignment="1" applyProtection="1">
      <alignment horizontal="right" wrapText="1"/>
    </xf>
    <xf numFmtId="165" fontId="23" fillId="0" borderId="38" xfId="37" applyNumberFormat="1" applyFont="1" applyFill="1" applyBorder="1" applyAlignment="1" applyProtection="1"/>
    <xf numFmtId="165" fontId="23" fillId="0" borderId="39" xfId="37" applyNumberFormat="1" applyFont="1" applyFill="1" applyBorder="1" applyAlignment="1" applyProtection="1"/>
    <xf numFmtId="4" fontId="35" fillId="0" borderId="0" xfId="37" applyNumberFormat="1" applyFont="1" applyAlignment="1" applyProtection="1">
      <alignment horizontal="right"/>
    </xf>
    <xf numFmtId="4" fontId="21" fillId="0" borderId="40" xfId="37" applyNumberFormat="1" applyFont="1" applyFill="1" applyBorder="1" applyAlignment="1" applyProtection="1"/>
    <xf numFmtId="4" fontId="21" fillId="0" borderId="41" xfId="37" applyNumberFormat="1" applyFont="1" applyFill="1" applyBorder="1" applyAlignment="1" applyProtection="1"/>
    <xf numFmtId="4" fontId="35" fillId="0" borderId="41" xfId="37" applyNumberFormat="1" applyFont="1" applyFill="1" applyBorder="1" applyAlignment="1" applyProtection="1">
      <alignment horizontal="center" vertical="center"/>
    </xf>
    <xf numFmtId="4" fontId="21" fillId="0" borderId="41" xfId="37" applyNumberFormat="1" applyFont="1" applyBorder="1" applyAlignment="1" applyProtection="1"/>
    <xf numFmtId="4" fontId="21" fillId="0" borderId="42" xfId="37" applyNumberFormat="1" applyFont="1" applyBorder="1" applyAlignment="1" applyProtection="1"/>
    <xf numFmtId="4" fontId="37" fillId="0" borderId="0" xfId="37" applyNumberFormat="1" applyFont="1" applyAlignment="1" applyProtection="1"/>
    <xf numFmtId="0" fontId="37" fillId="0" borderId="0" xfId="37" applyNumberFormat="1" applyFont="1" applyProtection="1"/>
    <xf numFmtId="4" fontId="29" fillId="0" borderId="16" xfId="37" applyNumberFormat="1" applyFont="1" applyBorder="1" applyAlignment="1" applyProtection="1">
      <alignment horizontal="center"/>
    </xf>
    <xf numFmtId="0" fontId="29" fillId="0" borderId="17" xfId="37" applyFont="1" applyBorder="1" applyAlignment="1" applyProtection="1">
      <alignment horizontal="center"/>
    </xf>
    <xf numFmtId="0" fontId="29" fillId="0" borderId="18" xfId="37" applyFont="1" applyBorder="1" applyAlignment="1" applyProtection="1">
      <alignment horizontal="center"/>
    </xf>
    <xf numFmtId="0" fontId="20" fillId="0" borderId="11" xfId="37" applyNumberFormat="1" applyFont="1" applyBorder="1" applyAlignment="1" applyProtection="1">
      <alignment horizontal="left"/>
      <protection locked="0"/>
    </xf>
    <xf numFmtId="0" fontId="20" fillId="0" borderId="21" xfId="37" applyNumberFormat="1" applyFont="1" applyBorder="1" applyAlignment="1" applyProtection="1">
      <alignment horizontal="left"/>
      <protection locked="0"/>
    </xf>
    <xf numFmtId="0" fontId="21" fillId="0" borderId="11" xfId="37" applyNumberFormat="1" applyFont="1" applyBorder="1" applyAlignment="1" applyProtection="1">
      <protection locked="0"/>
    </xf>
    <xf numFmtId="0" fontId="27" fillId="0" borderId="15" xfId="0" applyFont="1" applyBorder="1" applyAlignment="1" applyProtection="1">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Compress Nelson F" xfId="37" xr:uid="{00000000-0005-0000-0000-000025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ont>
        <condense val="0"/>
        <extend val="0"/>
        <color rgb="FF9C0006"/>
      </font>
    </dxf>
  </dxfs>
  <tableStyles count="0" defaultTableStyle="TableStyleMedium9" defaultPivotStyle="PivotStyleLight16"/>
  <colors>
    <mruColors>
      <color rgb="FF0000FF"/>
      <color rgb="FFFFCC00"/>
      <color rgb="FFFF9900"/>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21172</xdr:colOff>
      <xdr:row>4</xdr:row>
      <xdr:rowOff>128592</xdr:rowOff>
    </xdr:from>
    <xdr:to>
      <xdr:col>17</xdr:col>
      <xdr:colOff>997484</xdr:colOff>
      <xdr:row>5</xdr:row>
      <xdr:rowOff>104779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6249391" y="914405"/>
          <a:ext cx="2976562" cy="166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=======================================&gt;</a:t>
          </a:r>
        </a:p>
        <a:p>
          <a:endParaRPr lang="en-US" sz="1100"/>
        </a:p>
      </xdr:txBody>
    </xdr:sp>
    <xdr:clientData/>
  </xdr:twoCellAnchor>
  <xdr:twoCellAnchor>
    <xdr:from>
      <xdr:col>15</xdr:col>
      <xdr:colOff>30700</xdr:colOff>
      <xdr:row>5</xdr:row>
      <xdr:rowOff>138116</xdr:rowOff>
    </xdr:from>
    <xdr:to>
      <xdr:col>18</xdr:col>
      <xdr:colOff>6887</xdr:colOff>
      <xdr:row>6</xdr:row>
      <xdr:rowOff>102397</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6258919" y="1114429"/>
          <a:ext cx="2976562" cy="166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=======================================&gt;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1</xdr:row>
      <xdr:rowOff>66668</xdr:rowOff>
    </xdr:from>
    <xdr:to>
      <xdr:col>1</xdr:col>
      <xdr:colOff>7991475</xdr:colOff>
      <xdr:row>172</xdr:row>
      <xdr:rowOff>45719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17220" y="234308"/>
          <a:ext cx="7800975" cy="286454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b="1">
              <a:solidFill>
                <a:schemeClr val="dk1"/>
              </a:solidFill>
              <a:latin typeface="+mn-lt"/>
              <a:ea typeface="+mn-ea"/>
              <a:cs typeface="+mn-cs"/>
            </a:rPr>
            <a:t>Excel</a:t>
          </a:r>
          <a:r>
            <a:rPr lang="en-US" sz="2400" b="1" baseline="0">
              <a:solidFill>
                <a:schemeClr val="dk1"/>
              </a:solidFill>
              <a:latin typeface="+mn-lt"/>
              <a:ea typeface="+mn-ea"/>
              <a:cs typeface="+mn-cs"/>
            </a:rPr>
            <a:t>®</a:t>
          </a:r>
          <a:r>
            <a:rPr lang="en-US" sz="1400" b="1">
              <a:solidFill>
                <a:schemeClr val="dk1"/>
              </a:solidFill>
              <a:latin typeface="+mn-lt"/>
              <a:ea typeface="+mn-ea"/>
              <a:cs typeface="+mn-cs"/>
            </a:rPr>
            <a:t> Worksheet for determining</a:t>
          </a:r>
          <a:endParaRPr lang="en-US" sz="1400">
            <a:solidFill>
              <a:schemeClr val="dk1"/>
            </a:solidFill>
            <a:latin typeface="+mn-lt"/>
            <a:ea typeface="+mn-ea"/>
            <a:cs typeface="+mn-cs"/>
          </a:endParaRPr>
        </a:p>
        <a:p>
          <a:pPr algn="ctr"/>
          <a:r>
            <a:rPr lang="en-US" sz="1600" b="1">
              <a:solidFill>
                <a:schemeClr val="dk1"/>
              </a:solidFill>
              <a:latin typeface="Arial" pitchFamily="34" charset="0"/>
              <a:ea typeface="+mn-ea"/>
              <a:cs typeface="Arial" pitchFamily="34" charset="0"/>
            </a:rPr>
            <a:t>Gas Compressibility Factor (Z) for Control Valve Sizing Purposes</a:t>
          </a:r>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endParaRPr lang="en-US" sz="1200" b="1">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About the compressibility factor</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Equation 9 of the IEC and ISA control valve sizing equation standards, rearranged to solve for Cv, is:</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0">
            <a:solidFill>
              <a:schemeClr val="dk1"/>
            </a:solidFill>
            <a:latin typeface="Arial" pitchFamily="34" charset="0"/>
            <a:ea typeface="+mn-ea"/>
            <a:cs typeface="Arial" pitchFamily="34" charset="0"/>
          </a:endParaRPr>
        </a:p>
        <a:p>
          <a:endParaRPr lang="en-US" sz="1200" b="0">
            <a:solidFill>
              <a:schemeClr val="dk1"/>
            </a:solidFill>
            <a:latin typeface="Arial" pitchFamily="34" charset="0"/>
            <a:ea typeface="+mn-ea"/>
            <a:cs typeface="Arial" pitchFamily="34" charset="0"/>
          </a:endParaRPr>
        </a:p>
        <a:p>
          <a:r>
            <a:rPr lang="en-US" sz="1200" b="0">
              <a:solidFill>
                <a:schemeClr val="dk1"/>
              </a:solidFill>
              <a:latin typeface="Arial" pitchFamily="34" charset="0"/>
              <a:ea typeface="+mn-ea"/>
              <a:cs typeface="Arial" pitchFamily="34" charset="0"/>
            </a:rPr>
            <a:t>were</a:t>
          </a:r>
          <a:r>
            <a:rPr lang="en-US" sz="1200" b="0" baseline="0">
              <a:solidFill>
                <a:schemeClr val="dk1"/>
              </a:solidFill>
              <a:latin typeface="Arial" pitchFamily="34" charset="0"/>
              <a:ea typeface="+mn-ea"/>
              <a:cs typeface="Arial" pitchFamily="34" charset="0"/>
            </a:rPr>
            <a:t> N</a:t>
          </a:r>
          <a:r>
            <a:rPr lang="en-US" sz="1200" b="0" baseline="-25000">
              <a:solidFill>
                <a:schemeClr val="dk1"/>
              </a:solidFill>
              <a:latin typeface="Arial" pitchFamily="34" charset="0"/>
              <a:ea typeface="+mn-ea"/>
              <a:cs typeface="Arial" pitchFamily="34" charset="0"/>
            </a:rPr>
            <a:t>9</a:t>
          </a:r>
          <a:r>
            <a:rPr lang="en-US" sz="1200" b="0" baseline="0">
              <a:solidFill>
                <a:schemeClr val="dk1"/>
              </a:solidFill>
              <a:latin typeface="Arial" pitchFamily="34" charset="0"/>
              <a:ea typeface="+mn-ea"/>
              <a:cs typeface="Arial" pitchFamily="34" charset="0"/>
            </a:rPr>
            <a:t> is a constant that depends on the engineering units that will be used in the calculation. </a:t>
          </a:r>
        </a:p>
        <a:p>
          <a:endParaRPr lang="en-US" sz="1200" b="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latin typeface="Arial" pitchFamily="34" charset="0"/>
              <a:ea typeface="+mn-ea"/>
              <a:cs typeface="Arial" pitchFamily="34" charset="0"/>
            </a:rPr>
            <a:t>This equation uses upstream pressure, upstream temperature, the molecular mass of the gas and the compressibility factor (Z) of the gas to include the upstream density of the gas in the Cv calculation. (I have highlighted "Z" in red, because that is the subject of this Excel worksheet.) The IEC/ISA standards include Z in their equation, but they do not make any suggestion as to how to determine its value. The compressibility factor is included to correct what would otherwise be the density based on the "Ideal gas equation" for the behavior of a real gas. The Ideal gas equation assumes that there is no interaction between gas molecules which in many cases there may be. It turns out that many of the gasses used in industrial processes, at the temperatures they are often used , have minimal interaction between molecules, so assuming that the Ideal gas equation is sufficient can be satisfactory for control valve sizing purposes. Entering a value of 1.0 for Z causes Equation 9 to use a density based on the Ideal gas equation. In cases where Z turns out to be significantly different than 1.0 the result can be mis-sizing of a control valve. For example, if the actual compressibility factor is 0.7, but a value of 1.0 is used in the calculation, the calculated Cv will be about 20% high.</a:t>
          </a:r>
          <a:endParaRPr lang="en-US" sz="1200" b="1">
            <a:solidFill>
              <a:schemeClr val="dk1"/>
            </a:solidFill>
            <a:latin typeface="Arial" pitchFamily="34" charset="0"/>
            <a:ea typeface="+mn-ea"/>
            <a:cs typeface="Arial" pitchFamily="34" charset="0"/>
          </a:endParaRPr>
        </a:p>
        <a:p>
          <a:endParaRPr lang="en-US" sz="1200" b="1">
            <a:solidFill>
              <a:schemeClr val="dk1"/>
            </a:solidFill>
            <a:latin typeface="Arial" pitchFamily="34" charset="0"/>
            <a:ea typeface="+mn-ea"/>
            <a:cs typeface="Arial" pitchFamily="34" charset="0"/>
          </a:endParaRPr>
        </a:p>
        <a:p>
          <a:r>
            <a:rPr lang="en-US" sz="1200" b="1">
              <a:solidFill>
                <a:schemeClr val="dk1"/>
              </a:solidFill>
              <a:latin typeface="Arial" pitchFamily="34" charset="0"/>
              <a:ea typeface="+mn-ea"/>
              <a:cs typeface="Arial" pitchFamily="34" charset="0"/>
            </a:rPr>
            <a:t>About the worksheet</a:t>
          </a:r>
        </a:p>
        <a:p>
          <a:endParaRPr lang="en-US" sz="1400" b="1">
            <a:solidFill>
              <a:schemeClr val="dk1"/>
            </a:solidFill>
            <a:latin typeface="Arial" pitchFamily="34" charset="0"/>
            <a:ea typeface="+mn-ea"/>
            <a:cs typeface="Arial" pitchFamily="34" charset="0"/>
          </a:endParaRPr>
        </a:p>
        <a:p>
          <a:r>
            <a:rPr lang="en-US" sz="1200">
              <a:solidFill>
                <a:srgbClr val="FF0000"/>
              </a:solidFill>
              <a:latin typeface="Arial" pitchFamily="34" charset="0"/>
              <a:ea typeface="+mn-ea"/>
              <a:cs typeface="Arial" pitchFamily="34" charset="0"/>
            </a:rPr>
            <a:t>This worksheet is distributed at no charge on an as-is basis. The author does not assume any liability for its use.</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No claim of copyright is made, as it is the author’s intention that it should be in the public domain for use by anyone who wishes to.</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This worksheet approximates the compressibility factor of gasses using tabulated data from the Nelson-Obert generalized compressibility charts. These charts are said to have an accuracy within 1-2 percent for Z values greater than 0.6 and within 4-6 percent for Z values of 0.3-0.6. The generalized compressibility factor graphs </a:t>
          </a:r>
        </a:p>
        <a:p>
          <a:r>
            <a:rPr lang="en-US" sz="1200">
              <a:solidFill>
                <a:schemeClr val="dk1"/>
              </a:solidFill>
              <a:latin typeface="Arial" pitchFamily="34" charset="0"/>
              <a:ea typeface="+mn-ea"/>
              <a:cs typeface="Arial" pitchFamily="34" charset="0"/>
            </a:rPr>
            <a:t>may be considerably in error for strongly polar gases, with errors as great as 15 to 20 percent. Typical polar and non-polar gasses are listed below.</a:t>
          </a:r>
        </a:p>
        <a:p>
          <a:endParaRPr lang="en-US" sz="1200">
            <a:solidFill>
              <a:schemeClr val="dk1"/>
            </a:solidFill>
            <a:latin typeface="Arial" pitchFamily="34" charset="0"/>
            <a:ea typeface="+mn-ea"/>
            <a:cs typeface="Arial" pitchFamily="34" charset="0"/>
          </a:endParaRPr>
        </a:p>
        <a:p>
          <a:r>
            <a:rPr lang="en-US" sz="1200">
              <a:latin typeface="Arial" pitchFamily="34" charset="0"/>
              <a:cs typeface="Arial" pitchFamily="34" charset="0"/>
            </a:rPr>
            <a:t>The quantum gases hydrogen, helium, and neon do not conform to the corresponding-states behavior and the reduced pressure and temperature for those three gases should be redefined in the following manner to improve the accuracy of predicting their compressibility factors when using the generalized graphs:</a:t>
          </a:r>
        </a:p>
        <a:p>
          <a:endParaRPr lang="en-US" sz="1200">
            <a:latin typeface="Arial" pitchFamily="34" charset="0"/>
            <a:cs typeface="Arial" pitchFamily="34" charset="0"/>
          </a:endParaRPr>
        </a:p>
        <a:p>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r>
            <a:rPr lang="en-US" sz="1200">
              <a:latin typeface="Arial" pitchFamily="34" charset="0"/>
              <a:cs typeface="Arial" pitchFamily="34" charset="0"/>
            </a:rPr>
            <a:t>where the temperatures are in kelvins and the pressures are in atmospheres</a:t>
          </a:r>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worksheet is valid for reduced pressures between 0.0 and 20 and for reduced temperatures between 1.0 and 15. The Nelson-Obert low pressure chart gives some data for reduced temperatures less than 1.0, but there is not enough data to lend it to the present method of tabulating data and interpolating between given data points. I think the reason for this scarcity of data is that the authors of the chart were not able to find much good agreement between various gasses and their compressibility factors in the area between the reduced temperature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 1.0 isotherm and the saturated vapor line.</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Although the worksheet is configured for conventional US units (Degrees F and pounds per square inch absolute) there is a space to the right of the user interface where the user can easily change the conversion factors for other temperature and pressure units. If you change the conversion factors, you can also edit the unit designations in Column B to agree with your revised conversion factors. Keep in mind that all of the calculations are carried out in absolute pressure and temperature units.</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All of the worksheet cells, except those that are intended for user input, are protected to prevent inadvertent changes to the calculations. If you want to make changes</a:t>
          </a:r>
          <a:r>
            <a:rPr lang="en-US" sz="1200" b="1">
              <a:solidFill>
                <a:schemeClr val="dk1"/>
              </a:solidFill>
              <a:latin typeface="Arial" pitchFamily="34" charset="0"/>
              <a:ea typeface="+mn-ea"/>
              <a:cs typeface="Arial" pitchFamily="34" charset="0"/>
            </a:rPr>
            <a:t>, Select "Review, Unprotct</a:t>
          </a:r>
          <a:r>
            <a:rPr lang="en-US" sz="1200" b="1" baseline="0">
              <a:solidFill>
                <a:schemeClr val="dk1"/>
              </a:solidFill>
              <a:latin typeface="Arial" pitchFamily="34" charset="0"/>
              <a:ea typeface="+mn-ea"/>
              <a:cs typeface="Arial" pitchFamily="34" charset="0"/>
            </a:rPr>
            <a:t> sheet, (no password is required) </a:t>
          </a:r>
          <a:r>
            <a:rPr lang="en-US" sz="1200">
              <a:solidFill>
                <a:schemeClr val="dk1"/>
              </a:solidFill>
              <a:latin typeface="Arial" pitchFamily="34" charset="0"/>
              <a:ea typeface="+mn-ea"/>
              <a:cs typeface="Arial" pitchFamily="34" charset="0"/>
            </a:rPr>
            <a:t>but if you make any changes you do so at your own risk. Please don’t include my name with any revised worksheet or other use of my calculation method.</a:t>
          </a:r>
        </a:p>
        <a:p>
          <a:endParaRPr lang="en-US" sz="1200">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latin typeface="Arial" pitchFamily="34" charset="0"/>
              <a:ea typeface="+mn-ea"/>
              <a:cs typeface="Arial" pitchFamily="34" charset="0"/>
            </a:rPr>
            <a:t>I was able to find copies of the Nelson-Obert charts with a Google search. The ones I liked the best were found at:</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https://energy.sdsu.edu/testhome/tablesModule/tablesRG/zNO.html</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endParaRPr lang="en-US" sz="1200">
            <a:solidFill>
              <a:schemeClr val="dk1"/>
            </a:solidFill>
            <a:latin typeface="Arial" pitchFamily="34" charset="0"/>
            <a:ea typeface="+mn-ea"/>
            <a:cs typeface="Arial" pitchFamily="34" charset="0"/>
          </a:endParaRPr>
        </a:p>
        <a:p>
          <a:r>
            <a:rPr lang="en-US" sz="1200" u="none">
              <a:solidFill>
                <a:schemeClr val="dk1"/>
              </a:solidFill>
              <a:latin typeface="Arial" pitchFamily="34" charset="0"/>
              <a:ea typeface="+mn-ea"/>
              <a:cs typeface="Arial" pitchFamily="34" charset="0"/>
            </a:rPr>
            <a:t>To use these links</a:t>
          </a:r>
          <a:r>
            <a:rPr lang="en-US" sz="1200" u="none" baseline="0">
              <a:solidFill>
                <a:schemeClr val="dk1"/>
              </a:solidFill>
              <a:latin typeface="Arial" pitchFamily="34" charset="0"/>
              <a:ea typeface="+mn-ea"/>
              <a:cs typeface="Arial" pitchFamily="34" charset="0"/>
            </a:rPr>
            <a:t> you will need to copy and paste them into your browser.</a:t>
          </a:r>
          <a:endParaRPr lang="en-US" sz="1200" u="none">
            <a:solidFill>
              <a:schemeClr val="dk1"/>
            </a:solidFill>
            <a:latin typeface="Arial" pitchFamily="34" charset="0"/>
            <a:ea typeface="+mn-ea"/>
            <a:cs typeface="Arial" pitchFamily="34" charset="0"/>
          </a:endParaRPr>
        </a:p>
        <a:p>
          <a:r>
            <a:rPr lang="en-US" sz="1200" u="none">
              <a:solidFill>
                <a:schemeClr val="dk1"/>
              </a:solidFill>
              <a:latin typeface="Arial" pitchFamily="34" charset="0"/>
              <a:ea typeface="+mn-ea"/>
              <a:cs typeface="Arial" pitchFamily="34" charset="0"/>
            </a:rPr>
            <a:t>In</a:t>
          </a:r>
          <a:r>
            <a:rPr lang="en-US" sz="1200" u="none" baseline="0">
              <a:solidFill>
                <a:schemeClr val="dk1"/>
              </a:solidFill>
              <a:latin typeface="Arial" pitchFamily="34" charset="0"/>
              <a:ea typeface="+mn-ea"/>
              <a:cs typeface="Arial" pitchFamily="34" charset="0"/>
            </a:rPr>
            <a:t> order to copy these links, you will need to disable protection for this tab using the password: eliminator</a:t>
          </a:r>
          <a:endParaRPr lang="en-US" sz="1200" u="none">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Wikipedia article makes good reading on the subject: </a:t>
          </a:r>
          <a:r>
            <a:rPr lang="en-US" sz="1200" u="sng">
              <a:solidFill>
                <a:schemeClr val="dk1"/>
              </a:solidFill>
              <a:latin typeface="Arial" pitchFamily="34" charset="0"/>
              <a:ea typeface="+mn-ea"/>
              <a:cs typeface="Arial" pitchFamily="34" charset="0"/>
              <a:hlinkClick xmlns:r="http://schemas.openxmlformats.org/officeDocument/2006/relationships" r:id=""/>
            </a:rPr>
            <a:t>https://en.m.wikipedia.org/wiki/Compressibility_factor</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 </a:t>
          </a:r>
          <a:r>
            <a:rPr lang="en-US" sz="1200" b="1">
              <a:solidFill>
                <a:schemeClr val="dk1"/>
              </a:solidFill>
              <a:latin typeface="Arial" pitchFamily="34" charset="0"/>
              <a:ea typeface="+mn-ea"/>
              <a:cs typeface="Arial" pitchFamily="34" charset="0"/>
            </a:rPr>
            <a:t>Using the worksheet</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worksheet has room for up to four sets of process conditions, making it compatible with the control valve sizing worksheets on the Control Valve Application Tools web site (</a:t>
          </a:r>
          <a:r>
            <a:rPr lang="en-US" sz="1200" u="sng">
              <a:solidFill>
                <a:schemeClr val="dk1"/>
              </a:solidFill>
              <a:latin typeface="Arial" pitchFamily="34" charset="0"/>
              <a:ea typeface="+mn-ea"/>
              <a:cs typeface="Arial" pitchFamily="34" charset="0"/>
              <a:hlinkClick xmlns:r="http://schemas.openxmlformats.org/officeDocument/2006/relationships" r:id=""/>
            </a:rPr>
            <a:t>www.control-valve-application-tools.com</a:t>
          </a:r>
          <a:r>
            <a:rPr lang="en-US" sz="1200">
              <a:solidFill>
                <a:schemeClr val="dk1"/>
              </a:solidFill>
              <a:latin typeface="Arial" pitchFamily="34" charset="0"/>
              <a:ea typeface="+mn-ea"/>
              <a:cs typeface="Arial" pitchFamily="34" charset="0"/>
            </a:rPr>
            <a:t>)  and with many of the valve manufacturer’s control valve sizing programs which typically are configured to perform simultaneous calculations for up to four sets of process data.</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user interface is in the upper left corner of the worksheet.</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You can optionally enter the name of the gas and the tag number of the valve for which you are doing calculations, for your reference, if you are going to either save or print out the worksheet. The print area has been set so that printing will give a print out of the user interface area.</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Simply enter the critical temperature and critical pressure of the gas, and up to four upstream temperatures and pressures. The fields where the calculated compressibility factor(s) appear will remain blank until all required data has been entered.</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It is possible</a:t>
          </a:r>
          <a:r>
            <a:rPr lang="en-US" sz="1200" baseline="0">
              <a:solidFill>
                <a:schemeClr val="dk1"/>
              </a:solidFill>
              <a:latin typeface="Arial" pitchFamily="34" charset="0"/>
              <a:ea typeface="+mn-ea"/>
              <a:cs typeface="Arial" pitchFamily="34" charset="0"/>
            </a:rPr>
            <a:t> to use other units than PSIA and degrees F for either and/or both upstram and critical prssure and temperature. See the area just to the right of the user interface.</a:t>
          </a:r>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For your reference, below the data and results area, the reduced temperature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and reduced pressure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being used in the calculation are displayed along with a note stating whether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and P</a:t>
          </a:r>
          <a:r>
            <a:rPr lang="en-US" sz="1200" baseline="-25000">
              <a:solidFill>
                <a:schemeClr val="dk1"/>
              </a:solidFill>
              <a:latin typeface="Arial" pitchFamily="34" charset="0"/>
              <a:ea typeface="+mn-ea"/>
              <a:cs typeface="Arial" pitchFamily="34" charset="0"/>
            </a:rPr>
            <a:t>r </a:t>
          </a:r>
          <a:r>
            <a:rPr lang="en-US" sz="1200">
              <a:solidFill>
                <a:schemeClr val="dk1"/>
              </a:solidFill>
              <a:latin typeface="Arial" pitchFamily="34" charset="0"/>
              <a:ea typeface="+mn-ea"/>
              <a:cs typeface="Arial" pitchFamily="34" charset="0"/>
            </a:rPr>
            <a:t>are within or outside the limits of the worksheet.</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If you have entered temperatures or pressures that result in T</a:t>
          </a:r>
          <a:r>
            <a:rPr lang="en-US" sz="1200" baseline="-25000">
              <a:solidFill>
                <a:schemeClr val="dk1"/>
              </a:solidFill>
              <a:latin typeface="Arial" pitchFamily="34" charset="0"/>
              <a:ea typeface="+mn-ea"/>
              <a:cs typeface="Arial" pitchFamily="34" charset="0"/>
            </a:rPr>
            <a:t>r </a:t>
          </a:r>
          <a:r>
            <a:rPr lang="en-US" sz="1200">
              <a:solidFill>
                <a:schemeClr val="dk1"/>
              </a:solidFill>
              <a:latin typeface="Arial" pitchFamily="34" charset="0"/>
              <a:ea typeface="+mn-ea"/>
              <a:cs typeface="Arial" pitchFamily="34" charset="0"/>
            </a:rPr>
            <a:t>or P</a:t>
          </a:r>
          <a:r>
            <a:rPr lang="en-US" sz="1200" baseline="-25000">
              <a:solidFill>
                <a:schemeClr val="dk1"/>
              </a:solidFill>
              <a:latin typeface="Arial" pitchFamily="34" charset="0"/>
              <a:ea typeface="+mn-ea"/>
              <a:cs typeface="Arial" pitchFamily="34" charset="0"/>
            </a:rPr>
            <a:t>r </a:t>
          </a:r>
          <a:r>
            <a:rPr lang="en-US" sz="1200">
              <a:solidFill>
                <a:schemeClr val="dk1"/>
              </a:solidFill>
              <a:latin typeface="Arial" pitchFamily="34" charset="0"/>
              <a:ea typeface="+mn-ea"/>
              <a:cs typeface="Arial" pitchFamily="34" charset="0"/>
            </a:rPr>
            <a:t>that are outside the stated limits, the COMPRESS. FACTOR (Z) field will read #NA and the notes below that will state which parameter is out of limits.</a:t>
          </a:r>
        </a:p>
        <a:p>
          <a:endParaRPr lang="en-US" sz="1200">
            <a:solidFill>
              <a:schemeClr val="dk1"/>
            </a:solidFill>
            <a:latin typeface="Arial" pitchFamily="34" charset="0"/>
            <a:ea typeface="+mn-ea"/>
            <a:cs typeface="Arial" pitchFamily="34" charset="0"/>
          </a:endParaRPr>
        </a:p>
        <a:p>
          <a:r>
            <a:rPr lang="en-US" sz="1200">
              <a:solidFill>
                <a:sysClr val="windowText" lastClr="000000"/>
              </a:solidFill>
              <a:latin typeface="Arial" pitchFamily="34" charset="0"/>
              <a:ea typeface="+mn-ea"/>
              <a:cs typeface="Arial" pitchFamily="34" charset="0"/>
            </a:rPr>
            <a:t>When the process approaches the critical point (T</a:t>
          </a:r>
          <a:r>
            <a:rPr lang="en-US" sz="1200" baseline="-25000">
              <a:solidFill>
                <a:sysClr val="windowText" lastClr="000000"/>
              </a:solidFill>
              <a:latin typeface="Arial" pitchFamily="34" charset="0"/>
              <a:ea typeface="+mn-ea"/>
              <a:cs typeface="Arial" pitchFamily="34" charset="0"/>
            </a:rPr>
            <a:t>r</a:t>
          </a:r>
          <a:r>
            <a:rPr lang="en-US" sz="1200">
              <a:solidFill>
                <a:sysClr val="windowText" lastClr="000000"/>
              </a:solidFill>
              <a:latin typeface="Arial" pitchFamily="34" charset="0"/>
              <a:ea typeface="+mn-ea"/>
              <a:cs typeface="Arial" pitchFamily="34" charset="0"/>
            </a:rPr>
            <a:t> and P</a:t>
          </a:r>
          <a:r>
            <a:rPr lang="en-US" sz="1100" baseline="-25000">
              <a:solidFill>
                <a:schemeClr val="dk1"/>
              </a:solidFill>
              <a:latin typeface="+mn-lt"/>
              <a:ea typeface="+mn-ea"/>
              <a:cs typeface="+mn-cs"/>
            </a:rPr>
            <a:t>r</a:t>
          </a:r>
          <a:r>
            <a:rPr lang="en-US" sz="1200">
              <a:solidFill>
                <a:sysClr val="windowText" lastClr="000000"/>
              </a:solidFill>
              <a:latin typeface="Arial" pitchFamily="34" charset="0"/>
              <a:ea typeface="+mn-ea"/>
              <a:cs typeface="Arial" pitchFamily="34" charset="0"/>
            </a:rPr>
            <a:t> both equal 1.0) the compressibility factor changes very rapidly making it difficult to read the charts accurately or interpolate between points accurately. This is especially notable at the critical temperature (T</a:t>
          </a:r>
          <a:r>
            <a:rPr lang="en-US" sz="1100" baseline="-25000">
              <a:solidFill>
                <a:schemeClr val="dk1"/>
              </a:solidFill>
              <a:latin typeface="+mn-lt"/>
              <a:ea typeface="+mn-ea"/>
              <a:cs typeface="+mn-cs"/>
            </a:rPr>
            <a:t>r</a:t>
          </a:r>
          <a:r>
            <a:rPr lang="en-US" sz="1200">
              <a:solidFill>
                <a:sysClr val="windowText" lastClr="000000"/>
              </a:solidFill>
              <a:latin typeface="Arial" pitchFamily="34" charset="0"/>
              <a:ea typeface="+mn-ea"/>
              <a:cs typeface="Arial" pitchFamily="34" charset="0"/>
            </a:rPr>
            <a:t> = 1.0) and reduced pressures (P</a:t>
          </a:r>
          <a:r>
            <a:rPr lang="en-US" sz="1100" baseline="-25000">
              <a:solidFill>
                <a:schemeClr val="dk1"/>
              </a:solidFill>
              <a:latin typeface="+mn-lt"/>
              <a:ea typeface="+mn-ea"/>
              <a:cs typeface="+mn-cs"/>
            </a:rPr>
            <a:t>r</a:t>
          </a:r>
          <a:r>
            <a:rPr lang="en-US" sz="1200">
              <a:solidFill>
                <a:sysClr val="windowText" lastClr="000000"/>
              </a:solidFill>
              <a:latin typeface="Arial" pitchFamily="34" charset="0"/>
              <a:ea typeface="+mn-ea"/>
              <a:cs typeface="Arial" pitchFamily="34" charset="0"/>
            </a:rPr>
            <a:t>) between about 1.0 and 2.0. Also, if you look at the medium pressure Nelson-Obert chart, the T</a:t>
          </a:r>
          <a:r>
            <a:rPr lang="en-US" sz="1100" baseline="-25000">
              <a:solidFill>
                <a:schemeClr val="dk1"/>
              </a:solidFill>
              <a:latin typeface="+mn-lt"/>
              <a:ea typeface="+mn-ea"/>
              <a:cs typeface="+mn-cs"/>
            </a:rPr>
            <a:t>r</a:t>
          </a:r>
          <a:r>
            <a:rPr lang="en-US" sz="1200">
              <a:solidFill>
                <a:sysClr val="windowText" lastClr="000000"/>
              </a:solidFill>
              <a:latin typeface="Arial" pitchFamily="34" charset="0"/>
              <a:ea typeface="+mn-ea"/>
              <a:cs typeface="Arial" pitchFamily="34" charset="0"/>
            </a:rPr>
            <a:t> isotherm of 1.0 is almost vertical as it approaches the critical pressure (P</a:t>
          </a:r>
          <a:r>
            <a:rPr lang="en-US" sz="1100" baseline="-25000">
              <a:solidFill>
                <a:schemeClr val="dk1"/>
              </a:solidFill>
              <a:latin typeface="+mn-lt"/>
              <a:ea typeface="+mn-ea"/>
              <a:cs typeface="+mn-cs"/>
            </a:rPr>
            <a:t>r</a:t>
          </a:r>
          <a:r>
            <a:rPr lang="en-US" sz="1200">
              <a:solidFill>
                <a:sysClr val="windowText" lastClr="000000"/>
              </a:solidFill>
              <a:latin typeface="Arial" pitchFamily="34" charset="0"/>
              <a:ea typeface="+mn-ea"/>
              <a:cs typeface="Arial" pitchFamily="34" charset="0"/>
            </a:rPr>
            <a:t> = 1.00). This is because in this area, the compressibility factors of various gasses do not all appear at the same point on the T</a:t>
          </a:r>
          <a:r>
            <a:rPr lang="en-US" sz="1100" baseline="-25000">
              <a:solidFill>
                <a:schemeClr val="dk1"/>
              </a:solidFill>
              <a:latin typeface="+mn-lt"/>
              <a:ea typeface="+mn-ea"/>
              <a:cs typeface="+mn-cs"/>
            </a:rPr>
            <a:t>r</a:t>
          </a:r>
          <a:r>
            <a:rPr lang="en-US" sz="1200">
              <a:solidFill>
                <a:sysClr val="windowText" lastClr="000000"/>
              </a:solidFill>
              <a:latin typeface="Arial" pitchFamily="34" charset="0"/>
              <a:ea typeface="+mn-ea"/>
              <a:cs typeface="Arial" pitchFamily="34" charset="0"/>
            </a:rPr>
            <a:t> = 1.0 isotherm. When the worksheet returns a compressibility factor (Z) of less than 0.35, the compressibility factor will be shown in red to remind users that their process conditions are close to the critical point. </a:t>
          </a:r>
        </a:p>
        <a:p>
          <a:endParaRPr lang="en-US" sz="1200" b="1">
            <a:solidFill>
              <a:schemeClr val="dk1"/>
            </a:solidFill>
            <a:latin typeface="Arial" pitchFamily="34" charset="0"/>
            <a:ea typeface="+mn-ea"/>
            <a:cs typeface="Arial" pitchFamily="34" charset="0"/>
          </a:endParaRPr>
        </a:p>
        <a:p>
          <a:r>
            <a:rPr lang="en-US" sz="1200" b="1">
              <a:solidFill>
                <a:schemeClr val="dk1"/>
              </a:solidFill>
              <a:latin typeface="Arial" pitchFamily="34" charset="0"/>
              <a:ea typeface="+mn-ea"/>
              <a:cs typeface="Arial" pitchFamily="34" charset="0"/>
            </a:rPr>
            <a:t>How the worksheet works</a:t>
          </a:r>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worksheet calculates the compressibility factor (Z) based on a table (TABLE1) of tabulated values of compressibility factors taken from the Nelson-Obert generalized compressibility charts for a range of reduced pressures and reduced temperatures. To account for pressures and temperatures between the tabulated reduced pressures and temperatures the worksheet does three sets of linear interpolations. </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At the tabulated value of Tr below the user’s given value of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the worksheet finds Z at the user’s given value of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by interpolating between the tabulated value of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above the user’s given value of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and the tabulated value of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below the user’s given value of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worksheet then repeats the above process at the tabulated value of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above the user’s given value of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worksheet then has values of Z at the user’s input value of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at the tabulated values of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below and above the user’s input value of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final step is to interpolate between these two values of Z to find the value of Z at the user’s input values of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and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You can follow the above process in Columns S, T, U and V, Rows 6 through 21, where each step is briefly described in Column W.</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worksheet determines the correct column to use in TABLE1 by using a VLOOKUP function in TABLE2.</a:t>
          </a:r>
        </a:p>
        <a:p>
          <a:r>
            <a:rPr lang="en-US" sz="1200">
              <a:solidFill>
                <a:schemeClr val="dk1"/>
              </a:solidFill>
              <a:latin typeface="Arial" pitchFamily="34" charset="0"/>
              <a:ea typeface="+mn-ea"/>
              <a:cs typeface="Arial" pitchFamily="34" charset="0"/>
            </a:rPr>
            <a:t>It then determines the correct row to use in TABLE1 by using a VLOOKUP function in Column 1 of TABLE1.</a:t>
          </a:r>
        </a:p>
        <a:p>
          <a:endParaRPr lang="en-US" sz="1200">
            <a:solidFill>
              <a:schemeClr val="dk1"/>
            </a:solidFill>
            <a:latin typeface="Arial" pitchFamily="34" charset="0"/>
            <a:ea typeface="+mn-ea"/>
            <a:cs typeface="Arial" pitchFamily="34" charset="0"/>
          </a:endParaRPr>
        </a:p>
        <a:p>
          <a:r>
            <a:rPr lang="en-US" sz="1200" b="1">
              <a:solidFill>
                <a:sysClr val="windowText" lastClr="000000"/>
              </a:solidFill>
              <a:latin typeface="Arial" pitchFamily="34" charset="0"/>
              <a:ea typeface="+mn-ea"/>
              <a:cs typeface="Arial" pitchFamily="34" charset="0"/>
            </a:rPr>
            <a:t>Polar and nonpolar</a:t>
          </a:r>
          <a:r>
            <a:rPr lang="en-US" sz="1200" b="1" baseline="0">
              <a:solidFill>
                <a:sysClr val="windowText" lastClr="000000"/>
              </a:solidFill>
              <a:latin typeface="Arial" pitchFamily="34" charset="0"/>
              <a:ea typeface="+mn-ea"/>
              <a:cs typeface="Arial" pitchFamily="34" charset="0"/>
            </a:rPr>
            <a:t> gasses</a:t>
          </a:r>
        </a:p>
        <a:p>
          <a:endParaRPr lang="en-US" sz="1200" b="1" baseline="0">
            <a:solidFill>
              <a:srgbClr val="FF0000"/>
            </a:solidFill>
            <a:latin typeface="Arial" pitchFamily="34" charset="0"/>
            <a:ea typeface="+mn-ea"/>
            <a:cs typeface="Arial" pitchFamily="34" charset="0"/>
          </a:endParaRPr>
        </a:p>
        <a:p>
          <a:r>
            <a:rPr lang="en-US" sz="1200">
              <a:latin typeface="Arial" pitchFamily="34" charset="0"/>
              <a:cs typeface="Arial" pitchFamily="34" charset="0"/>
            </a:rPr>
            <a:t>Polar molecules occur when two atoms do not share electrons equally in a covalent bond. A dipole forms, with part of the molecule carrying a slight positive charge and the other part carrying a slight negative charge. This happens when there is a difference between the electronegativity of each atom.</a:t>
          </a:r>
        </a:p>
        <a:p>
          <a:endParaRPr lang="en-US" sz="1200">
            <a:latin typeface="Arial" pitchFamily="34" charset="0"/>
            <a:cs typeface="Arial" pitchFamily="34" charset="0"/>
          </a:endParaRPr>
        </a:p>
        <a:p>
          <a:r>
            <a:rPr lang="en-US" sz="1200">
              <a:latin typeface="Arial" pitchFamily="34" charset="0"/>
              <a:cs typeface="Arial" pitchFamily="34" charset="0"/>
            </a:rPr>
            <a:t>Examples of polar molecules include:</a:t>
          </a:r>
        </a:p>
        <a:p>
          <a:r>
            <a:rPr lang="en-US" sz="1200">
              <a:latin typeface="Arial" pitchFamily="34" charset="0"/>
              <a:cs typeface="Arial" pitchFamily="34" charset="0"/>
            </a:rPr>
            <a:t>water - H</a:t>
          </a:r>
          <a:r>
            <a:rPr lang="en-US" sz="1200" baseline="-25000">
              <a:latin typeface="Arial" pitchFamily="34" charset="0"/>
              <a:cs typeface="Arial" pitchFamily="34" charset="0"/>
            </a:rPr>
            <a:t>2</a:t>
          </a:r>
          <a:r>
            <a:rPr lang="en-US" sz="1200">
              <a:latin typeface="Arial" pitchFamily="34" charset="0"/>
              <a:cs typeface="Arial" pitchFamily="34" charset="0"/>
            </a:rPr>
            <a:t>O</a:t>
          </a:r>
        </a:p>
        <a:p>
          <a:r>
            <a:rPr lang="en-US" sz="1200">
              <a:latin typeface="Arial" pitchFamily="34" charset="0"/>
              <a:cs typeface="Arial" pitchFamily="34" charset="0"/>
            </a:rPr>
            <a:t>ammonia - NH</a:t>
          </a:r>
          <a:r>
            <a:rPr lang="en-US" sz="1200" baseline="-25000">
              <a:latin typeface="Arial" pitchFamily="34" charset="0"/>
              <a:cs typeface="Arial" pitchFamily="34" charset="0"/>
            </a:rPr>
            <a:t>3</a:t>
          </a:r>
          <a:r>
            <a:rPr lang="en-US" sz="1200">
              <a:latin typeface="Arial" pitchFamily="34" charset="0"/>
              <a:cs typeface="Arial" pitchFamily="34" charset="0"/>
            </a:rPr>
            <a:t> </a:t>
          </a:r>
        </a:p>
        <a:p>
          <a:r>
            <a:rPr lang="en-US" sz="1200">
              <a:latin typeface="Arial" pitchFamily="34" charset="0"/>
              <a:cs typeface="Arial" pitchFamily="34" charset="0"/>
            </a:rPr>
            <a:t>sulfur dioxide - SO</a:t>
          </a:r>
          <a:r>
            <a:rPr lang="en-US" sz="1200" baseline="-25000">
              <a:latin typeface="Arial" pitchFamily="34" charset="0"/>
              <a:cs typeface="Arial" pitchFamily="34" charset="0"/>
            </a:rPr>
            <a:t>2 </a:t>
          </a:r>
        </a:p>
        <a:p>
          <a:r>
            <a:rPr lang="en-US" sz="1200">
              <a:latin typeface="Arial" pitchFamily="34" charset="0"/>
              <a:cs typeface="Arial" pitchFamily="34" charset="0"/>
            </a:rPr>
            <a:t>hydrogen sulfide - H</a:t>
          </a:r>
          <a:r>
            <a:rPr lang="en-US" sz="1200" baseline="-25000">
              <a:latin typeface="Arial" pitchFamily="34" charset="0"/>
              <a:cs typeface="Arial" pitchFamily="34" charset="0"/>
            </a:rPr>
            <a:t>2</a:t>
          </a:r>
          <a:r>
            <a:rPr lang="en-US" sz="1200">
              <a:latin typeface="Arial" pitchFamily="34" charset="0"/>
              <a:cs typeface="Arial" pitchFamily="34" charset="0"/>
            </a:rPr>
            <a:t>S</a:t>
          </a:r>
        </a:p>
        <a:p>
          <a:r>
            <a:rPr lang="en-US" sz="1200">
              <a:latin typeface="Arial" pitchFamily="34" charset="0"/>
              <a:cs typeface="Arial" pitchFamily="34" charset="0"/>
            </a:rPr>
            <a:t>ethanol - C</a:t>
          </a:r>
          <a:r>
            <a:rPr lang="en-US" sz="1200" baseline="-25000">
              <a:latin typeface="Arial" pitchFamily="34" charset="0"/>
              <a:cs typeface="Arial" pitchFamily="34" charset="0"/>
            </a:rPr>
            <a:t>2</a:t>
          </a:r>
          <a:r>
            <a:rPr lang="en-US" sz="1200">
              <a:latin typeface="Arial" pitchFamily="34" charset="0"/>
              <a:cs typeface="Arial" pitchFamily="34" charset="0"/>
            </a:rPr>
            <a:t>H</a:t>
          </a:r>
          <a:r>
            <a:rPr lang="en-US" sz="1200" baseline="-25000">
              <a:latin typeface="Arial" pitchFamily="34" charset="0"/>
              <a:cs typeface="Arial" pitchFamily="34" charset="0"/>
            </a:rPr>
            <a:t>6</a:t>
          </a:r>
          <a:r>
            <a:rPr lang="en-US" sz="1200">
              <a:latin typeface="Arial" pitchFamily="34" charset="0"/>
              <a:cs typeface="Arial" pitchFamily="34" charset="0"/>
            </a:rPr>
            <a:t>O</a:t>
          </a:r>
        </a:p>
        <a:p>
          <a:endParaRPr lang="en-US" sz="1200">
            <a:latin typeface="Arial" pitchFamily="34" charset="0"/>
            <a:cs typeface="Arial" pitchFamily="34" charset="0"/>
          </a:endParaRPr>
        </a:p>
        <a:p>
          <a:r>
            <a:rPr lang="en-US" sz="1200">
              <a:latin typeface="Arial" pitchFamily="34" charset="0"/>
              <a:cs typeface="Arial" pitchFamily="34" charset="0"/>
            </a:rPr>
            <a:t>When molecules share electrons equally in a covalent bond there is no net electrical charge across the molecule.</a:t>
          </a:r>
        </a:p>
        <a:p>
          <a:r>
            <a:rPr lang="en-US" sz="1200">
              <a:latin typeface="Arial" pitchFamily="34" charset="0"/>
              <a:cs typeface="Arial" pitchFamily="34" charset="0"/>
            </a:rPr>
            <a:t>Examples of nonpolar molecules include:</a:t>
          </a:r>
        </a:p>
        <a:p>
          <a:endParaRPr lang="en-US" sz="1200">
            <a:latin typeface="Arial" pitchFamily="34" charset="0"/>
            <a:cs typeface="Arial" pitchFamily="34" charset="0"/>
          </a:endParaRPr>
        </a:p>
        <a:p>
          <a:r>
            <a:rPr lang="en-US" sz="1200">
              <a:latin typeface="Arial" pitchFamily="34" charset="0"/>
              <a:cs typeface="Arial" pitchFamily="34" charset="0"/>
            </a:rPr>
            <a:t>any of the noble gases: He, Ne, Ar, Kr, Xe</a:t>
          </a:r>
        </a:p>
        <a:p>
          <a:r>
            <a:rPr lang="en-US" sz="1200">
              <a:latin typeface="Arial" pitchFamily="34" charset="0"/>
              <a:cs typeface="Arial" pitchFamily="34" charset="0"/>
            </a:rPr>
            <a:t>any of the homonuclear diatomic elements: H</a:t>
          </a:r>
          <a:r>
            <a:rPr lang="en-US" sz="1200" baseline="-25000">
              <a:latin typeface="Arial" pitchFamily="34" charset="0"/>
              <a:cs typeface="Arial" pitchFamily="34" charset="0"/>
            </a:rPr>
            <a:t>2</a:t>
          </a:r>
          <a:r>
            <a:rPr lang="en-US" sz="1200">
              <a:latin typeface="Arial" pitchFamily="34" charset="0"/>
              <a:cs typeface="Arial" pitchFamily="34" charset="0"/>
            </a:rPr>
            <a:t>, N</a:t>
          </a:r>
          <a:r>
            <a:rPr lang="en-US" sz="1200" baseline="-25000">
              <a:latin typeface="Arial" pitchFamily="34" charset="0"/>
              <a:cs typeface="Arial" pitchFamily="34" charset="0"/>
            </a:rPr>
            <a:t>2</a:t>
          </a:r>
          <a:r>
            <a:rPr lang="en-US" sz="1200">
              <a:latin typeface="Arial" pitchFamily="34" charset="0"/>
              <a:cs typeface="Arial" pitchFamily="34" charset="0"/>
            </a:rPr>
            <a:t>, O</a:t>
          </a:r>
          <a:r>
            <a:rPr lang="en-US" sz="1200" baseline="-25000">
              <a:latin typeface="Arial" pitchFamily="34" charset="0"/>
              <a:cs typeface="Arial" pitchFamily="34" charset="0"/>
            </a:rPr>
            <a:t>2</a:t>
          </a:r>
          <a:r>
            <a:rPr lang="en-US" sz="1200">
              <a:latin typeface="Arial" pitchFamily="34" charset="0"/>
              <a:cs typeface="Arial" pitchFamily="34" charset="0"/>
            </a:rPr>
            <a:t>, Cl</a:t>
          </a:r>
          <a:r>
            <a:rPr lang="en-US" sz="1200" baseline="-25000">
              <a:latin typeface="Arial" pitchFamily="34" charset="0"/>
              <a:cs typeface="Arial" pitchFamily="34" charset="0"/>
            </a:rPr>
            <a:t>2 </a:t>
          </a:r>
        </a:p>
        <a:p>
          <a:r>
            <a:rPr lang="en-US" sz="1200">
              <a:latin typeface="Arial" pitchFamily="34" charset="0"/>
              <a:cs typeface="Arial" pitchFamily="34" charset="0"/>
            </a:rPr>
            <a:t>carbon dioxide - CO</a:t>
          </a:r>
          <a:r>
            <a:rPr lang="en-US" sz="1200" baseline="-25000">
              <a:latin typeface="Arial" pitchFamily="34" charset="0"/>
              <a:cs typeface="Arial" pitchFamily="34" charset="0"/>
            </a:rPr>
            <a:t>2</a:t>
          </a:r>
          <a:r>
            <a:rPr lang="en-US" sz="1200">
              <a:latin typeface="Arial" pitchFamily="34" charset="0"/>
              <a:cs typeface="Arial" pitchFamily="34" charset="0"/>
            </a:rPr>
            <a:t> </a:t>
          </a:r>
        </a:p>
        <a:p>
          <a:r>
            <a:rPr lang="en-US" sz="1200">
              <a:latin typeface="Arial" pitchFamily="34" charset="0"/>
              <a:cs typeface="Arial" pitchFamily="34" charset="0"/>
            </a:rPr>
            <a:t>benzene - C</a:t>
          </a:r>
          <a:r>
            <a:rPr lang="en-US" sz="1200" baseline="-25000">
              <a:latin typeface="Arial" pitchFamily="34" charset="0"/>
              <a:cs typeface="Arial" pitchFamily="34" charset="0"/>
            </a:rPr>
            <a:t>6</a:t>
          </a:r>
          <a:r>
            <a:rPr lang="en-US" sz="1200">
              <a:latin typeface="Arial" pitchFamily="34" charset="0"/>
              <a:cs typeface="Arial" pitchFamily="34" charset="0"/>
            </a:rPr>
            <a:t>H</a:t>
          </a:r>
          <a:r>
            <a:rPr lang="en-US" sz="1200" baseline="-25000">
              <a:latin typeface="Arial" pitchFamily="34" charset="0"/>
              <a:cs typeface="Arial" pitchFamily="34" charset="0"/>
            </a:rPr>
            <a:t>6</a:t>
          </a:r>
          <a:r>
            <a:rPr lang="en-US" sz="1200">
              <a:latin typeface="Arial" pitchFamily="34" charset="0"/>
              <a:cs typeface="Arial" pitchFamily="34" charset="0"/>
            </a:rPr>
            <a:t> </a:t>
          </a:r>
        </a:p>
        <a:p>
          <a:r>
            <a:rPr lang="en-US" sz="1200">
              <a:latin typeface="Arial" pitchFamily="34" charset="0"/>
              <a:cs typeface="Arial" pitchFamily="34" charset="0"/>
            </a:rPr>
            <a:t>carbon tetrachloride - CCl</a:t>
          </a:r>
          <a:r>
            <a:rPr lang="en-US" sz="1200" baseline="-25000">
              <a:latin typeface="Arial" pitchFamily="34" charset="0"/>
              <a:cs typeface="Arial" pitchFamily="34" charset="0"/>
            </a:rPr>
            <a:t>4</a:t>
          </a:r>
          <a:r>
            <a:rPr lang="en-US" sz="1200">
              <a:latin typeface="Arial" pitchFamily="34" charset="0"/>
              <a:cs typeface="Arial" pitchFamily="34" charset="0"/>
            </a:rPr>
            <a:t> </a:t>
          </a:r>
        </a:p>
        <a:p>
          <a:r>
            <a:rPr lang="en-US" sz="1200">
              <a:latin typeface="Arial" pitchFamily="34" charset="0"/>
              <a:cs typeface="Arial" pitchFamily="34" charset="0"/>
            </a:rPr>
            <a:t>methane - CH</a:t>
          </a:r>
          <a:r>
            <a:rPr lang="en-US" sz="1200" baseline="-25000">
              <a:latin typeface="Arial" pitchFamily="34" charset="0"/>
              <a:cs typeface="Arial" pitchFamily="34" charset="0"/>
            </a:rPr>
            <a:t>4</a:t>
          </a:r>
          <a:r>
            <a:rPr lang="en-US" sz="1200">
              <a:latin typeface="Arial" pitchFamily="34" charset="0"/>
              <a:cs typeface="Arial" pitchFamily="34" charset="0"/>
            </a:rPr>
            <a:t> </a:t>
          </a:r>
        </a:p>
        <a:p>
          <a:r>
            <a:rPr lang="en-US" sz="1200">
              <a:latin typeface="Arial" pitchFamily="34" charset="0"/>
              <a:cs typeface="Arial" pitchFamily="34" charset="0"/>
            </a:rPr>
            <a:t>ethylene - C</a:t>
          </a:r>
          <a:r>
            <a:rPr lang="en-US" sz="1200" baseline="-25000">
              <a:latin typeface="Arial" pitchFamily="34" charset="0"/>
              <a:cs typeface="Arial" pitchFamily="34" charset="0"/>
            </a:rPr>
            <a:t>2</a:t>
          </a:r>
          <a:r>
            <a:rPr lang="en-US" sz="1200">
              <a:latin typeface="Arial" pitchFamily="34" charset="0"/>
              <a:cs typeface="Arial" pitchFamily="34" charset="0"/>
            </a:rPr>
            <a:t>H</a:t>
          </a:r>
          <a:r>
            <a:rPr lang="en-US" sz="1200" baseline="-25000">
              <a:latin typeface="Arial" pitchFamily="34" charset="0"/>
              <a:cs typeface="Arial" pitchFamily="34" charset="0"/>
            </a:rPr>
            <a:t>4</a:t>
          </a:r>
          <a:r>
            <a:rPr lang="en-US" sz="1200">
              <a:latin typeface="Arial" pitchFamily="34" charset="0"/>
              <a:cs typeface="Arial" pitchFamily="34" charset="0"/>
            </a:rPr>
            <a:t> </a:t>
          </a:r>
        </a:p>
        <a:p>
          <a:r>
            <a:rPr lang="en-US" sz="1200">
              <a:latin typeface="Arial" pitchFamily="34" charset="0"/>
              <a:cs typeface="Arial" pitchFamily="34" charset="0"/>
            </a:rPr>
            <a:t>hydrocarbon liquids, such as gasoline and toluene</a:t>
          </a:r>
        </a:p>
        <a:p>
          <a:r>
            <a:rPr lang="en-US" sz="1200">
              <a:latin typeface="Arial" pitchFamily="34" charset="0"/>
              <a:cs typeface="Arial" pitchFamily="34" charset="0"/>
            </a:rPr>
            <a:t>most organic molecules</a:t>
          </a:r>
        </a:p>
        <a:p>
          <a:endParaRPr lang="en-US" sz="1200" b="1" baseline="0">
            <a:solidFill>
              <a:srgbClr val="FF0000"/>
            </a:solidFill>
            <a:latin typeface="Arial" pitchFamily="34" charset="0"/>
            <a:ea typeface="+mn-ea"/>
            <a:cs typeface="Arial" pitchFamily="34" charset="0"/>
          </a:endParaRPr>
        </a:p>
        <a:p>
          <a:endParaRPr lang="en-US" sz="1200" b="1">
            <a:solidFill>
              <a:schemeClr val="dk1"/>
            </a:solidFill>
            <a:latin typeface="Arial" pitchFamily="34" charset="0"/>
            <a:ea typeface="+mn-ea"/>
            <a:cs typeface="Arial" pitchFamily="34" charset="0"/>
          </a:endParaRPr>
        </a:p>
        <a:p>
          <a:endParaRPr lang="en-US" sz="1200">
            <a:latin typeface="Arial" pitchFamily="34" charset="0"/>
            <a:cs typeface="Arial" pitchFamily="34" charset="0"/>
          </a:endParaRPr>
        </a:p>
      </xdr:txBody>
    </xdr:sp>
    <xdr:clientData/>
  </xdr:twoCellAnchor>
  <xdr:twoCellAnchor editAs="oneCell">
    <xdr:from>
      <xdr:col>1</xdr:col>
      <xdr:colOff>460375</xdr:colOff>
      <xdr:row>47</xdr:row>
      <xdr:rowOff>63500</xdr:rowOff>
    </xdr:from>
    <xdr:to>
      <xdr:col>1</xdr:col>
      <xdr:colOff>2613025</xdr:colOff>
      <xdr:row>50</xdr:row>
      <xdr:rowOff>73025</xdr:rowOff>
    </xdr:to>
    <xdr:pic>
      <xdr:nvPicPr>
        <xdr:cNvPr id="2054" name="Picture 6" descr="C:\Users\JonM\AppData\Roaming\PixelMetrics\CaptureWiz\Temp\1.png">
          <a:extLst>
            <a:ext uri="{FF2B5EF4-FFF2-40B4-BE49-F238E27FC236}">
              <a16:creationId xmlns:a16="http://schemas.microsoft.com/office/drawing/2014/main" id="{00000000-0008-0000-01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87095" y="7942580"/>
          <a:ext cx="2152650" cy="512445"/>
        </a:xfrm>
        <a:prstGeom prst="rect">
          <a:avLst/>
        </a:prstGeom>
        <a:noFill/>
      </xdr:spPr>
    </xdr:pic>
    <xdr:clientData/>
  </xdr:twoCellAnchor>
  <xdr:twoCellAnchor editAs="oneCell">
    <xdr:from>
      <xdr:col>1</xdr:col>
      <xdr:colOff>662940</xdr:colOff>
      <xdr:row>11</xdr:row>
      <xdr:rowOff>48016</xdr:rowOff>
    </xdr:from>
    <xdr:to>
      <xdr:col>1</xdr:col>
      <xdr:colOff>2310764</xdr:colOff>
      <xdr:row>14</xdr:row>
      <xdr:rowOff>64769</xdr:rowOff>
    </xdr:to>
    <xdr:pic>
      <xdr:nvPicPr>
        <xdr:cNvPr id="2049" name="Picture 1" descr="C:\Users\JonM\AppData\Roaming\PixelMetrics\CaptureWiz\Temp\6.png">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89660" y="1892056"/>
          <a:ext cx="1647824" cy="51967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F506"/>
  <sheetViews>
    <sheetView tabSelected="1" zoomScale="90" zoomScaleNormal="90" workbookViewId="0">
      <selection sqref="A1:F1"/>
    </sheetView>
  </sheetViews>
  <sheetFormatPr defaultColWidth="0" defaultRowHeight="15" zeroHeight="1"/>
  <cols>
    <col min="1" max="1" width="31.21875" style="1" customWidth="1"/>
    <col min="2" max="2" width="9.77734375" style="1" customWidth="1"/>
    <col min="3" max="6" width="16.77734375" style="1" customWidth="1"/>
    <col min="7" max="7" width="12.21875" style="1" customWidth="1"/>
    <col min="8" max="8" width="7.77734375" style="1" customWidth="1"/>
    <col min="9" max="9" width="7.21875" style="1" customWidth="1"/>
    <col min="10" max="10" width="6.21875" style="1" customWidth="1"/>
    <col min="11" max="11" width="22.21875" style="1" customWidth="1"/>
    <col min="12" max="21" width="15" style="1" customWidth="1"/>
    <col min="22" max="22" width="16.5546875" style="1" customWidth="1"/>
    <col min="23" max="23" width="18.44140625" style="1" customWidth="1"/>
    <col min="24" max="24" width="17.44140625" style="1" customWidth="1"/>
    <col min="25" max="25" width="37.21875" style="1" customWidth="1"/>
    <col min="26" max="26" width="16.6640625" style="1" customWidth="1"/>
    <col min="27" max="27" width="9.77734375" style="1" customWidth="1"/>
    <col min="28" max="28" width="12.21875" style="1" customWidth="1"/>
    <col min="29" max="36" width="9.77734375" style="1" customWidth="1"/>
    <col min="37" max="51" width="8.5546875" style="1" customWidth="1"/>
    <col min="52" max="52" width="10.77734375" style="1" customWidth="1"/>
    <col min="53" max="57" width="8.5546875" style="1" customWidth="1"/>
    <col min="58" max="58" width="8.5546875" style="1" hidden="1" customWidth="1"/>
    <col min="59" max="16384" width="0" style="1" hidden="1"/>
  </cols>
  <sheetData>
    <row r="1" spans="1:57" ht="16.2" thickTop="1">
      <c r="A1" s="188" t="s">
        <v>0</v>
      </c>
      <c r="B1" s="189"/>
      <c r="C1" s="189"/>
      <c r="D1" s="189"/>
      <c r="E1" s="189"/>
      <c r="F1" s="190"/>
      <c r="G1" s="2"/>
      <c r="H1" s="2"/>
      <c r="I1" s="2"/>
      <c r="J1" s="2"/>
      <c r="K1" s="2"/>
      <c r="L1" s="21" t="s">
        <v>1</v>
      </c>
      <c r="M1" s="21" t="s">
        <v>2</v>
      </c>
      <c r="N1" s="21" t="s">
        <v>2</v>
      </c>
      <c r="O1" s="22" t="s">
        <v>3</v>
      </c>
      <c r="P1" s="2"/>
      <c r="Q1" s="2"/>
      <c r="R1" s="2"/>
      <c r="S1" s="2"/>
      <c r="T1" s="2"/>
      <c r="U1" s="2"/>
      <c r="V1" s="2"/>
      <c r="W1" s="2"/>
      <c r="X1" s="2"/>
      <c r="AE1" s="49" t="s">
        <v>71</v>
      </c>
      <c r="AY1" s="22" t="s">
        <v>70</v>
      </c>
      <c r="AZ1" s="22"/>
      <c r="BA1" s="47"/>
      <c r="BB1" s="2"/>
      <c r="BC1" s="2"/>
      <c r="BD1" s="2"/>
      <c r="BE1" s="2"/>
    </row>
    <row r="2" spans="1:57" ht="15.6">
      <c r="A2" s="76"/>
      <c r="B2" s="77"/>
      <c r="C2" s="77"/>
      <c r="D2" s="77"/>
      <c r="E2" s="77"/>
      <c r="F2" s="78"/>
      <c r="G2" s="2"/>
      <c r="H2" s="23"/>
      <c r="I2" s="2"/>
      <c r="J2" s="2"/>
      <c r="K2" s="2"/>
      <c r="L2" s="21" t="s">
        <v>4</v>
      </c>
      <c r="M2" s="21" t="s">
        <v>5</v>
      </c>
      <c r="N2" s="21" t="s">
        <v>5</v>
      </c>
      <c r="O2" s="24" t="s">
        <v>6</v>
      </c>
      <c r="P2" s="2"/>
      <c r="Q2" s="2"/>
      <c r="R2" s="2"/>
      <c r="S2" s="2"/>
      <c r="T2" s="2"/>
      <c r="U2" s="2"/>
      <c r="V2" s="2"/>
      <c r="W2" s="2"/>
      <c r="X2" s="2"/>
      <c r="Z2" s="49"/>
      <c r="AA2" s="49"/>
      <c r="AB2" s="49"/>
      <c r="AC2" s="49"/>
      <c r="AD2" s="49"/>
      <c r="AE2" s="49"/>
      <c r="AF2" s="49"/>
      <c r="AG2" s="49"/>
      <c r="AH2" s="49"/>
      <c r="AI2" s="49"/>
      <c r="AJ2" s="22" t="s">
        <v>64</v>
      </c>
      <c r="AK2" s="49"/>
      <c r="AL2" s="49"/>
      <c r="AM2" s="49"/>
      <c r="AN2" s="49"/>
      <c r="AO2" s="49"/>
      <c r="AP2" s="49"/>
      <c r="AQ2" s="49"/>
      <c r="AR2" s="49"/>
      <c r="AS2" s="49"/>
      <c r="AT2" s="49"/>
      <c r="AU2" s="49"/>
      <c r="AV2" s="49"/>
      <c r="AW2" s="49"/>
      <c r="AY2" s="47" t="s">
        <v>7</v>
      </c>
      <c r="AZ2" s="47"/>
      <c r="BA2" s="47"/>
      <c r="BB2" s="2"/>
      <c r="BC2" s="2"/>
      <c r="BD2" s="2"/>
      <c r="BE2" s="2"/>
    </row>
    <row r="3" spans="1:57" ht="16.2" thickBot="1">
      <c r="A3" s="79" t="s">
        <v>8</v>
      </c>
      <c r="B3" s="193" t="s">
        <v>68</v>
      </c>
      <c r="C3" s="194"/>
      <c r="D3" s="80" t="s">
        <v>9</v>
      </c>
      <c r="E3" s="191"/>
      <c r="F3" s="192"/>
      <c r="G3" s="2"/>
      <c r="H3" s="2"/>
      <c r="I3" s="2"/>
      <c r="J3" s="2"/>
      <c r="K3" s="2"/>
      <c r="L3" s="21" t="s">
        <v>10</v>
      </c>
      <c r="M3" s="21" t="s">
        <v>11</v>
      </c>
      <c r="N3" s="21" t="s">
        <v>11</v>
      </c>
      <c r="O3" s="2"/>
      <c r="P3" s="2"/>
      <c r="Q3" s="2"/>
      <c r="R3" s="2"/>
      <c r="S3" s="2"/>
      <c r="T3" s="22" t="s">
        <v>84</v>
      </c>
      <c r="U3" s="2"/>
      <c r="V3" s="2"/>
      <c r="W3" s="2"/>
      <c r="X3" s="2"/>
      <c r="Z3" s="49"/>
      <c r="AA3" s="69">
        <v>1</v>
      </c>
      <c r="AB3" s="69">
        <v>2</v>
      </c>
      <c r="AC3" s="117">
        <v>3</v>
      </c>
      <c r="AD3" s="117">
        <v>4</v>
      </c>
      <c r="AE3" s="117">
        <v>5</v>
      </c>
      <c r="AF3" s="117">
        <v>6</v>
      </c>
      <c r="AG3" s="117">
        <v>7</v>
      </c>
      <c r="AH3" s="117">
        <v>8</v>
      </c>
      <c r="AI3" s="117">
        <v>9</v>
      </c>
      <c r="AJ3" s="118">
        <v>10</v>
      </c>
      <c r="AK3" s="117">
        <v>11</v>
      </c>
      <c r="AL3" s="117">
        <v>12</v>
      </c>
      <c r="AM3" s="117">
        <v>13</v>
      </c>
      <c r="AN3" s="117">
        <v>14</v>
      </c>
      <c r="AO3" s="117">
        <v>15</v>
      </c>
      <c r="AP3" s="117">
        <v>16</v>
      </c>
      <c r="AQ3" s="69">
        <v>17</v>
      </c>
      <c r="AR3" s="69">
        <v>18</v>
      </c>
      <c r="AS3" s="69">
        <v>19</v>
      </c>
      <c r="AT3" s="69">
        <v>20</v>
      </c>
      <c r="AU3" s="69">
        <v>21</v>
      </c>
      <c r="AV3" s="69">
        <v>22</v>
      </c>
      <c r="AW3" s="70">
        <v>23</v>
      </c>
      <c r="BB3" s="2"/>
      <c r="BC3" s="2"/>
      <c r="BD3" s="2"/>
      <c r="BE3" s="2"/>
    </row>
    <row r="4" spans="1:57" ht="21.6" thickBot="1">
      <c r="A4" s="76"/>
      <c r="B4" s="77"/>
      <c r="C4" s="77"/>
      <c r="D4" s="77"/>
      <c r="E4" s="77"/>
      <c r="F4" s="78"/>
      <c r="I4" s="2"/>
      <c r="J4" s="2"/>
      <c r="K4" s="2"/>
      <c r="L4" s="21" t="s">
        <v>16</v>
      </c>
      <c r="M4" s="21" t="s">
        <v>17</v>
      </c>
      <c r="N4" s="21" t="s">
        <v>17</v>
      </c>
      <c r="O4" s="21" t="s">
        <v>18</v>
      </c>
      <c r="P4" s="2" t="s">
        <v>19</v>
      </c>
      <c r="Q4" s="21" t="s">
        <v>20</v>
      </c>
      <c r="R4" s="21" t="s">
        <v>21</v>
      </c>
      <c r="S4" s="27" t="s">
        <v>18</v>
      </c>
      <c r="T4" s="27" t="s">
        <v>19</v>
      </c>
      <c r="U4" s="27" t="s">
        <v>20</v>
      </c>
      <c r="V4" s="27" t="s">
        <v>21</v>
      </c>
      <c r="W4" s="2"/>
      <c r="X4" s="2"/>
      <c r="Z4" s="49"/>
      <c r="AA4" s="22"/>
      <c r="AB4" s="22"/>
      <c r="AC4" s="181"/>
      <c r="AD4" s="182"/>
      <c r="AE4" s="182"/>
      <c r="AF4" s="182"/>
      <c r="AG4" s="182"/>
      <c r="AH4" s="182"/>
      <c r="AI4" s="182"/>
      <c r="AJ4" s="182"/>
      <c r="AK4" s="183" t="s">
        <v>74</v>
      </c>
      <c r="AL4" s="182"/>
      <c r="AM4" s="182"/>
      <c r="AN4" s="182"/>
      <c r="AO4" s="182"/>
      <c r="AP4" s="182"/>
      <c r="AQ4" s="184"/>
      <c r="AR4" s="184"/>
      <c r="AS4" s="184"/>
      <c r="AT4" s="184"/>
      <c r="AU4" s="184"/>
      <c r="AV4" s="184"/>
      <c r="AW4" s="185"/>
      <c r="AY4" s="152" t="s">
        <v>39</v>
      </c>
      <c r="AZ4" s="152" t="s">
        <v>65</v>
      </c>
      <c r="BB4" s="2"/>
      <c r="BC4" s="2"/>
      <c r="BD4" s="2"/>
      <c r="BE4" s="2"/>
    </row>
    <row r="5" spans="1:57" ht="16.2" thickTop="1">
      <c r="A5" s="76"/>
      <c r="B5" s="77"/>
      <c r="C5" s="81" t="s">
        <v>12</v>
      </c>
      <c r="D5" s="81" t="s">
        <v>13</v>
      </c>
      <c r="E5" s="81" t="s">
        <v>14</v>
      </c>
      <c r="F5" s="82" t="s">
        <v>15</v>
      </c>
      <c r="I5" s="2"/>
      <c r="J5" s="2"/>
      <c r="K5" s="2"/>
      <c r="L5" s="21"/>
      <c r="M5" s="21" t="s">
        <v>22</v>
      </c>
      <c r="N5" s="21" t="s">
        <v>23</v>
      </c>
      <c r="O5" s="2"/>
      <c r="P5" s="2"/>
      <c r="Q5" s="2"/>
      <c r="R5" s="2"/>
      <c r="S5" s="2"/>
      <c r="T5" s="2"/>
      <c r="U5" s="2"/>
      <c r="V5" s="2"/>
      <c r="W5" s="2"/>
      <c r="X5" s="2"/>
      <c r="Z5" s="49"/>
      <c r="AA5" s="55" t="s">
        <v>46</v>
      </c>
      <c r="AB5" s="55" t="s">
        <v>47</v>
      </c>
      <c r="AC5" s="119">
        <v>0.01</v>
      </c>
      <c r="AD5" s="120">
        <v>0.1</v>
      </c>
      <c r="AE5" s="120">
        <v>0.2</v>
      </c>
      <c r="AF5" s="116">
        <v>0.3</v>
      </c>
      <c r="AG5" s="116">
        <v>0.4</v>
      </c>
      <c r="AH5" s="116">
        <v>0.5</v>
      </c>
      <c r="AI5" s="116">
        <v>0.6</v>
      </c>
      <c r="AJ5" s="116">
        <v>0.7</v>
      </c>
      <c r="AK5" s="116">
        <v>0.8</v>
      </c>
      <c r="AL5" s="116">
        <v>0.9</v>
      </c>
      <c r="AM5" s="116">
        <v>1</v>
      </c>
      <c r="AN5" s="116">
        <v>1.5</v>
      </c>
      <c r="AO5" s="116">
        <v>2</v>
      </c>
      <c r="AP5" s="116">
        <v>3</v>
      </c>
      <c r="AQ5" s="41">
        <v>4</v>
      </c>
      <c r="AR5" s="41">
        <v>5</v>
      </c>
      <c r="AS5" s="41">
        <v>6</v>
      </c>
      <c r="AT5" s="41">
        <v>7</v>
      </c>
      <c r="AU5" s="42">
        <v>10</v>
      </c>
      <c r="AV5" s="47">
        <v>20</v>
      </c>
      <c r="AW5" s="47">
        <v>20.010000000000002</v>
      </c>
      <c r="AY5" s="155">
        <v>0.01</v>
      </c>
      <c r="AZ5" s="156">
        <v>3</v>
      </c>
      <c r="BA5" s="157">
        <v>0.1</v>
      </c>
      <c r="BB5" s="2"/>
      <c r="BC5" s="2"/>
      <c r="BD5" s="2"/>
      <c r="BE5" s="2"/>
    </row>
    <row r="6" spans="1:57" ht="18" thickBot="1">
      <c r="A6" s="83" t="s">
        <v>25</v>
      </c>
      <c r="B6" s="84" t="s">
        <v>24</v>
      </c>
      <c r="C6" s="64">
        <v>-232.524</v>
      </c>
      <c r="D6" s="85" t="s">
        <v>45</v>
      </c>
      <c r="E6" s="85" t="s">
        <v>45</v>
      </c>
      <c r="F6" s="86" t="s">
        <v>63</v>
      </c>
      <c r="I6" s="2"/>
      <c r="J6" s="2"/>
      <c r="K6" s="22" t="s">
        <v>25</v>
      </c>
      <c r="L6" s="21" t="s">
        <v>26</v>
      </c>
      <c r="M6" s="52">
        <v>1</v>
      </c>
      <c r="N6" s="51">
        <v>459.67</v>
      </c>
      <c r="O6" s="2">
        <f>$C$6*$M$6+$N$6</f>
        <v>227.14600000000002</v>
      </c>
      <c r="P6" s="2"/>
      <c r="Q6" s="2"/>
      <c r="R6" s="2"/>
      <c r="S6" s="63">
        <f>IF(O9/$O$6&lt;1,"OOR",IF(O9/$O$6&gt;15,"OOR",O9/$O$6))</f>
        <v>2.463921882841873</v>
      </c>
      <c r="T6" s="63">
        <f t="shared" ref="T6:V6" si="0">IF(P9/$O$6&lt;1,"OOR",IF(P9/$O$6&gt;15,"OOR",P9/$O$6))</f>
        <v>2.0677009500497476</v>
      </c>
      <c r="U6" s="63">
        <f t="shared" si="0"/>
        <v>2.0677009500497476</v>
      </c>
      <c r="V6" s="63">
        <f t="shared" si="0"/>
        <v>1.5834309210815951</v>
      </c>
      <c r="W6" s="57" t="s">
        <v>62</v>
      </c>
      <c r="X6" s="57"/>
      <c r="Z6" s="48"/>
      <c r="AA6" s="43"/>
      <c r="AB6" s="42"/>
      <c r="AC6" s="121"/>
      <c r="AD6" s="121"/>
      <c r="AE6" s="121"/>
      <c r="AF6" s="121"/>
      <c r="AG6" s="121"/>
      <c r="AH6" s="121"/>
      <c r="AI6" s="121"/>
      <c r="AJ6" s="121"/>
      <c r="AK6" s="122" t="s">
        <v>40</v>
      </c>
      <c r="AL6" s="121"/>
      <c r="AM6" s="121"/>
      <c r="AN6" s="121"/>
      <c r="AO6" s="121"/>
      <c r="AP6" s="121"/>
      <c r="AQ6" s="43"/>
      <c r="AR6" s="43"/>
      <c r="AS6" s="43"/>
      <c r="AT6" s="43"/>
      <c r="AU6" s="43"/>
      <c r="AV6" s="47"/>
      <c r="AW6" s="47"/>
      <c r="AY6" s="158">
        <v>0.1</v>
      </c>
      <c r="AZ6" s="159">
        <v>4</v>
      </c>
      <c r="BA6" s="160">
        <v>0.2</v>
      </c>
      <c r="BB6" s="2"/>
      <c r="BC6" s="2"/>
      <c r="BD6" s="2"/>
      <c r="BE6" s="2"/>
    </row>
    <row r="7" spans="1:57" ht="18" thickTop="1">
      <c r="A7" s="87" t="s">
        <v>28</v>
      </c>
      <c r="B7" s="50" t="s">
        <v>27</v>
      </c>
      <c r="C7" s="65">
        <v>492.52</v>
      </c>
      <c r="D7" s="85" t="s">
        <v>45</v>
      </c>
      <c r="E7" s="85" t="s">
        <v>45</v>
      </c>
      <c r="F7" s="86" t="s">
        <v>63</v>
      </c>
      <c r="G7" s="2"/>
      <c r="H7" s="2"/>
      <c r="I7" s="2"/>
      <c r="J7" s="2"/>
      <c r="K7" s="22" t="s">
        <v>28</v>
      </c>
      <c r="L7" s="21" t="s">
        <v>27</v>
      </c>
      <c r="M7" s="53">
        <v>1</v>
      </c>
      <c r="N7" s="27" t="s">
        <v>29</v>
      </c>
      <c r="O7" s="2">
        <f>C7*$M7</f>
        <v>492.52</v>
      </c>
      <c r="P7" s="28"/>
      <c r="Q7" s="28"/>
      <c r="R7" s="28"/>
      <c r="S7" s="63">
        <f>IF(O10/$O$7&lt;0.01,0.01,IF(O10/$O$7&gt;20,"OOR",O10/$O$7))</f>
        <v>1.015187200519776</v>
      </c>
      <c r="T7" s="63">
        <f t="shared" ref="T7:V7" si="1">IF(P10/$O$7&lt;0.01,0.01,IF(P10/$O$7&gt;20,"OOR",P10/$O$7))</f>
        <v>1.015187200519776</v>
      </c>
      <c r="U7" s="63">
        <f t="shared" si="1"/>
        <v>2.0303744010395519</v>
      </c>
      <c r="V7" s="63">
        <f t="shared" si="1"/>
        <v>4.0607488020791038</v>
      </c>
      <c r="W7" s="57" t="s">
        <v>30</v>
      </c>
      <c r="X7" s="57"/>
      <c r="Z7" s="48"/>
      <c r="AA7" s="164">
        <v>0</v>
      </c>
      <c r="AB7" s="165">
        <v>1</v>
      </c>
      <c r="AC7" s="166" t="s">
        <v>61</v>
      </c>
      <c r="AD7" s="166" t="s">
        <v>61</v>
      </c>
      <c r="AE7" s="166" t="s">
        <v>61</v>
      </c>
      <c r="AF7" s="166" t="s">
        <v>61</v>
      </c>
      <c r="AG7" s="166" t="s">
        <v>61</v>
      </c>
      <c r="AH7" s="166" t="s">
        <v>61</v>
      </c>
      <c r="AI7" s="166" t="s">
        <v>61</v>
      </c>
      <c r="AJ7" s="166" t="s">
        <v>61</v>
      </c>
      <c r="AK7" s="166" t="s">
        <v>61</v>
      </c>
      <c r="AL7" s="166" t="s">
        <v>61</v>
      </c>
      <c r="AM7" s="166" t="s">
        <v>61</v>
      </c>
      <c r="AN7" s="166" t="s">
        <v>61</v>
      </c>
      <c r="AO7" s="166" t="s">
        <v>61</v>
      </c>
      <c r="AP7" s="166" t="s">
        <v>61</v>
      </c>
      <c r="AQ7" s="166" t="s">
        <v>61</v>
      </c>
      <c r="AR7" s="166" t="s">
        <v>61</v>
      </c>
      <c r="AS7" s="166" t="s">
        <v>61</v>
      </c>
      <c r="AT7" s="166" t="s">
        <v>61</v>
      </c>
      <c r="AU7" s="166" t="s">
        <v>61</v>
      </c>
      <c r="AV7" s="166" t="s">
        <v>61</v>
      </c>
      <c r="AW7" s="167" t="s">
        <v>61</v>
      </c>
      <c r="AY7" s="158">
        <v>0.2</v>
      </c>
      <c r="AZ7" s="159">
        <v>5</v>
      </c>
      <c r="BA7" s="160">
        <v>0.3</v>
      </c>
      <c r="BB7" s="2"/>
      <c r="BC7" s="2"/>
      <c r="BD7" s="2"/>
      <c r="BE7" s="2"/>
    </row>
    <row r="8" spans="1:57" ht="17.399999999999999">
      <c r="A8" s="88"/>
      <c r="B8" s="89"/>
      <c r="C8" s="108"/>
      <c r="D8" s="90"/>
      <c r="E8" s="90"/>
      <c r="F8" s="91"/>
      <c r="G8" s="2"/>
      <c r="H8" s="2"/>
      <c r="I8" s="2"/>
      <c r="J8" s="2"/>
      <c r="K8" s="2"/>
      <c r="L8" s="21"/>
      <c r="M8" s="54"/>
      <c r="N8" s="2"/>
      <c r="O8" s="2"/>
      <c r="P8" s="2"/>
      <c r="Q8" s="2"/>
      <c r="R8" s="29"/>
      <c r="S8" s="2"/>
      <c r="T8" s="2"/>
      <c r="U8" s="2"/>
      <c r="V8" s="60"/>
      <c r="W8" s="57"/>
      <c r="X8" s="57"/>
      <c r="Z8" s="48"/>
      <c r="AA8" s="168">
        <v>1</v>
      </c>
      <c r="AB8" s="169">
        <v>1.05</v>
      </c>
      <c r="AC8" s="170">
        <v>0.995</v>
      </c>
      <c r="AD8" s="170">
        <v>0.96499999999999997</v>
      </c>
      <c r="AE8" s="170">
        <v>0.93</v>
      </c>
      <c r="AF8" s="170">
        <v>0.89</v>
      </c>
      <c r="AG8" s="170">
        <v>0.85</v>
      </c>
      <c r="AH8" s="170">
        <v>0.81</v>
      </c>
      <c r="AI8" s="170">
        <v>0.76</v>
      </c>
      <c r="AJ8" s="170">
        <v>0.7</v>
      </c>
      <c r="AK8" s="170">
        <v>0.63</v>
      </c>
      <c r="AL8" s="171">
        <v>0.52</v>
      </c>
      <c r="AM8" s="171">
        <v>0.3</v>
      </c>
      <c r="AN8" s="171">
        <v>0.25</v>
      </c>
      <c r="AO8" s="171">
        <v>0.30499999999999999</v>
      </c>
      <c r="AP8" s="171">
        <v>0.44</v>
      </c>
      <c r="AQ8" s="171">
        <v>0.56000000000000005</v>
      </c>
      <c r="AR8" s="171">
        <v>0.68</v>
      </c>
      <c r="AS8" s="171">
        <v>0.79</v>
      </c>
      <c r="AT8" s="171">
        <v>0.9</v>
      </c>
      <c r="AU8" s="171">
        <v>1.24</v>
      </c>
      <c r="AV8" s="172">
        <v>2.2799999999999998</v>
      </c>
      <c r="AW8" s="173">
        <v>2.2799999999999998</v>
      </c>
      <c r="AY8" s="158">
        <v>0.3</v>
      </c>
      <c r="AZ8" s="159">
        <v>6</v>
      </c>
      <c r="BA8" s="160">
        <v>0.4</v>
      </c>
      <c r="BB8" s="2"/>
      <c r="BC8" s="2"/>
      <c r="BD8" s="2"/>
      <c r="BE8" s="2"/>
    </row>
    <row r="9" spans="1:57" ht="17.399999999999999">
      <c r="A9" s="83" t="s">
        <v>31</v>
      </c>
      <c r="B9" s="84" t="s">
        <v>24</v>
      </c>
      <c r="C9" s="65">
        <v>100</v>
      </c>
      <c r="D9" s="65">
        <v>10</v>
      </c>
      <c r="E9" s="65">
        <v>10</v>
      </c>
      <c r="F9" s="150">
        <v>-100</v>
      </c>
      <c r="H9" s="30"/>
      <c r="I9" s="30"/>
      <c r="J9" s="30"/>
      <c r="K9" s="22" t="s">
        <v>31</v>
      </c>
      <c r="L9" s="21" t="s">
        <v>26</v>
      </c>
      <c r="M9" s="53">
        <v>1</v>
      </c>
      <c r="N9" s="51">
        <v>459.67</v>
      </c>
      <c r="O9" s="2">
        <f>C9*$M9+$N9</f>
        <v>559.67000000000007</v>
      </c>
      <c r="P9" s="2">
        <f>D9*$M9+$N9</f>
        <v>469.67</v>
      </c>
      <c r="Q9" s="2">
        <f>E9*$M9+$N9</f>
        <v>469.67</v>
      </c>
      <c r="R9" s="2">
        <f>F9*$M9+$N9</f>
        <v>359.67</v>
      </c>
      <c r="S9" s="62">
        <f>VLOOKUP(S6,TABLE1,1)</f>
        <v>2</v>
      </c>
      <c r="T9" s="62">
        <f>VLOOKUP(T6,TABLE1,1)</f>
        <v>2</v>
      </c>
      <c r="U9" s="62">
        <f>VLOOKUP(U6,TABLE1,1)</f>
        <v>2</v>
      </c>
      <c r="V9" s="60">
        <f>VLOOKUP(V6,TABLE1,1)</f>
        <v>1.4</v>
      </c>
      <c r="W9" s="57" t="s">
        <v>46</v>
      </c>
      <c r="X9" s="57"/>
      <c r="Z9" s="48"/>
      <c r="AA9" s="168">
        <v>1.05</v>
      </c>
      <c r="AB9" s="169">
        <v>1.1000000000000001</v>
      </c>
      <c r="AC9" s="170">
        <v>0.996</v>
      </c>
      <c r="AD9" s="170">
        <v>0.97</v>
      </c>
      <c r="AE9" s="170">
        <v>0.94</v>
      </c>
      <c r="AF9" s="170">
        <v>0.90500000000000003</v>
      </c>
      <c r="AG9" s="170">
        <v>0.875</v>
      </c>
      <c r="AH9" s="170">
        <v>0.83499999999999996</v>
      </c>
      <c r="AI9" s="170">
        <v>0.8</v>
      </c>
      <c r="AJ9" s="170">
        <v>0.76</v>
      </c>
      <c r="AK9" s="170">
        <v>0.72</v>
      </c>
      <c r="AL9" s="171">
        <v>0.67</v>
      </c>
      <c r="AM9" s="171">
        <v>0.60499999999999998</v>
      </c>
      <c r="AN9" s="171">
        <v>0.33</v>
      </c>
      <c r="AO9" s="171">
        <v>0.33</v>
      </c>
      <c r="AP9" s="171">
        <v>0.45</v>
      </c>
      <c r="AQ9" s="171">
        <v>0.56000000000000005</v>
      </c>
      <c r="AR9" s="171">
        <v>0.68</v>
      </c>
      <c r="AS9" s="171">
        <v>0.77</v>
      </c>
      <c r="AT9" s="171">
        <v>0.88</v>
      </c>
      <c r="AU9" s="171">
        <v>1.1850000000000001</v>
      </c>
      <c r="AV9" s="172">
        <v>2.2000000000000002</v>
      </c>
      <c r="AW9" s="173">
        <v>2.2000000000000002</v>
      </c>
      <c r="AY9" s="158">
        <v>0.4</v>
      </c>
      <c r="AZ9" s="159">
        <v>7</v>
      </c>
      <c r="BA9" s="160">
        <v>0.5</v>
      </c>
      <c r="BB9" s="2"/>
      <c r="BC9" s="2"/>
      <c r="BD9" s="2"/>
      <c r="BE9" s="2"/>
    </row>
    <row r="10" spans="1:57" ht="17.399999999999999">
      <c r="A10" s="83" t="s">
        <v>32</v>
      </c>
      <c r="B10" s="84" t="s">
        <v>27</v>
      </c>
      <c r="C10" s="65">
        <v>500</v>
      </c>
      <c r="D10" s="65">
        <v>500</v>
      </c>
      <c r="E10" s="65">
        <v>1000</v>
      </c>
      <c r="F10" s="150">
        <v>2000</v>
      </c>
      <c r="H10" s="2"/>
      <c r="I10" s="2"/>
      <c r="J10" s="2"/>
      <c r="K10" s="22" t="s">
        <v>32</v>
      </c>
      <c r="L10" s="21" t="s">
        <v>27</v>
      </c>
      <c r="M10" s="54">
        <v>1</v>
      </c>
      <c r="N10" s="27" t="s">
        <v>29</v>
      </c>
      <c r="O10" s="2">
        <f>C10*$M10</f>
        <v>500</v>
      </c>
      <c r="P10" s="2">
        <f>D10*$M10</f>
        <v>500</v>
      </c>
      <c r="Q10" s="2">
        <f>E10*$M10</f>
        <v>1000</v>
      </c>
      <c r="R10" s="2">
        <f>F10*$M10</f>
        <v>2000</v>
      </c>
      <c r="S10" s="62">
        <f>VLOOKUP(S6,TABLE1,2)</f>
        <v>2.5</v>
      </c>
      <c r="T10" s="62">
        <f>VLOOKUP(T6,TABLE1,2)</f>
        <v>2.5</v>
      </c>
      <c r="U10" s="62">
        <f>VLOOKUP(U6,TABLE1,2)</f>
        <v>2.5</v>
      </c>
      <c r="V10" s="60">
        <f>VLOOKUP(V6,TABLE1,2)</f>
        <v>1.6</v>
      </c>
      <c r="W10" s="57" t="s">
        <v>47</v>
      </c>
      <c r="X10" s="57"/>
      <c r="Z10" s="48"/>
      <c r="AA10" s="168">
        <v>1.1000000000000001</v>
      </c>
      <c r="AB10" s="169">
        <v>1.1499999999999999</v>
      </c>
      <c r="AC10" s="170">
        <v>0.997</v>
      </c>
      <c r="AD10" s="170">
        <v>0.97499999999999998</v>
      </c>
      <c r="AE10" s="170">
        <v>0.95</v>
      </c>
      <c r="AF10" s="170">
        <v>0.92</v>
      </c>
      <c r="AG10" s="170">
        <v>0.89500000000000002</v>
      </c>
      <c r="AH10" s="170">
        <v>0.86399999999999999</v>
      </c>
      <c r="AI10" s="170">
        <v>0.83499999999999996</v>
      </c>
      <c r="AJ10" s="170">
        <v>0.80500000000000005</v>
      </c>
      <c r="AK10" s="170">
        <v>0.77500000000000002</v>
      </c>
      <c r="AL10" s="171">
        <v>0.74</v>
      </c>
      <c r="AM10" s="171">
        <v>0.7</v>
      </c>
      <c r="AN10" s="171">
        <v>0.48</v>
      </c>
      <c r="AO10" s="171">
        <v>0.4</v>
      </c>
      <c r="AP10" s="171">
        <v>0.47</v>
      </c>
      <c r="AQ10" s="171">
        <v>0.57499999999999996</v>
      </c>
      <c r="AR10" s="171">
        <v>0.68</v>
      </c>
      <c r="AS10" s="171">
        <v>0.78</v>
      </c>
      <c r="AT10" s="171">
        <v>0.88</v>
      </c>
      <c r="AU10" s="171">
        <v>1.1599999999999999</v>
      </c>
      <c r="AV10" s="172">
        <v>2.14</v>
      </c>
      <c r="AW10" s="173">
        <v>2.14</v>
      </c>
      <c r="AY10" s="158">
        <v>0.5</v>
      </c>
      <c r="AZ10" s="159">
        <v>8</v>
      </c>
      <c r="BA10" s="160">
        <v>0.6</v>
      </c>
      <c r="BB10" s="2"/>
      <c r="BC10" s="2"/>
      <c r="BD10" s="2"/>
      <c r="BE10" s="2"/>
    </row>
    <row r="11" spans="1:57" ht="21">
      <c r="A11" s="88"/>
      <c r="B11" s="89"/>
      <c r="C11" s="92"/>
      <c r="D11" s="92"/>
      <c r="E11" s="92"/>
      <c r="F11" s="93"/>
      <c r="H11" s="30"/>
      <c r="I11" s="30"/>
      <c r="J11" s="30"/>
      <c r="K11" s="2"/>
      <c r="L11" s="2"/>
      <c r="M11" s="2"/>
      <c r="N11" s="2"/>
      <c r="O11" s="2"/>
      <c r="P11" s="2"/>
      <c r="Q11" s="2"/>
      <c r="R11" s="31"/>
      <c r="S11" s="62">
        <f>VLOOKUP(S7,TABLE2,2)</f>
        <v>13</v>
      </c>
      <c r="T11" s="62">
        <f>VLOOKUP(T7,TABLE2,2)</f>
        <v>13</v>
      </c>
      <c r="U11" s="62">
        <f>VLOOKUP(U7,TABLE2,2)</f>
        <v>15</v>
      </c>
      <c r="V11" s="60">
        <f>VLOOKUP(V7,TABLE2,2)</f>
        <v>17</v>
      </c>
      <c r="W11" s="57" t="s">
        <v>48</v>
      </c>
      <c r="X11" s="57"/>
      <c r="Z11" s="180" t="s">
        <v>41</v>
      </c>
      <c r="AA11" s="168">
        <v>1.1499999999999999</v>
      </c>
      <c r="AB11" s="169">
        <v>1.2</v>
      </c>
      <c r="AC11" s="170">
        <v>0.998</v>
      </c>
      <c r="AD11" s="170">
        <v>0.97699999999999998</v>
      </c>
      <c r="AE11" s="170">
        <v>0.95499999999999996</v>
      </c>
      <c r="AF11" s="170">
        <v>0.93</v>
      </c>
      <c r="AG11" s="170">
        <v>0.91</v>
      </c>
      <c r="AH11" s="170">
        <v>0.88200000000000001</v>
      </c>
      <c r="AI11" s="170">
        <v>0.86</v>
      </c>
      <c r="AJ11" s="170">
        <v>0.83</v>
      </c>
      <c r="AK11" s="170">
        <v>0.81</v>
      </c>
      <c r="AL11" s="171">
        <v>0.78500000000000003</v>
      </c>
      <c r="AM11" s="171">
        <v>0.75600000000000001</v>
      </c>
      <c r="AN11" s="171">
        <v>0.6</v>
      </c>
      <c r="AO11" s="171">
        <v>0.5</v>
      </c>
      <c r="AP11" s="171">
        <v>0.505</v>
      </c>
      <c r="AQ11" s="171">
        <v>0.6</v>
      </c>
      <c r="AR11" s="171">
        <v>0.69499999999999995</v>
      </c>
      <c r="AS11" s="171">
        <v>0.79</v>
      </c>
      <c r="AT11" s="171">
        <v>0.88</v>
      </c>
      <c r="AU11" s="171">
        <v>1.1599999999999999</v>
      </c>
      <c r="AV11" s="172">
        <v>2.09</v>
      </c>
      <c r="AW11" s="173">
        <v>2.09</v>
      </c>
      <c r="AY11" s="158">
        <v>0.6</v>
      </c>
      <c r="AZ11" s="159">
        <v>9</v>
      </c>
      <c r="BA11" s="160">
        <v>0.7</v>
      </c>
      <c r="BB11" s="2"/>
      <c r="BC11" s="2"/>
      <c r="BD11" s="2"/>
      <c r="BE11" s="2"/>
    </row>
    <row r="12" spans="1:57" ht="17.399999999999999">
      <c r="A12" s="87" t="s">
        <v>33</v>
      </c>
      <c r="B12" s="50"/>
      <c r="C12" s="20">
        <f>IF(OR($C$6="",$C$7="",C9="",C10=""),"",S21)</f>
        <v>1.002813395946526</v>
      </c>
      <c r="D12" s="20">
        <f t="shared" ref="D12:F12" si="2">IF(OR($C$6="",$C$7="",D9="",D10=""),"",T21)</f>
        <v>0.97879944050874068</v>
      </c>
      <c r="E12" s="20">
        <f t="shared" si="2"/>
        <v>0.96259897651066995</v>
      </c>
      <c r="F12" s="151">
        <f t="shared" si="2"/>
        <v>0.84750638181643956</v>
      </c>
      <c r="G12" s="26"/>
      <c r="H12" s="26"/>
      <c r="I12" s="26"/>
      <c r="J12" s="26"/>
      <c r="K12" s="2"/>
      <c r="L12" s="2"/>
      <c r="M12" s="48" t="s">
        <v>82</v>
      </c>
      <c r="N12" s="2"/>
      <c r="O12" s="2"/>
      <c r="P12" s="2"/>
      <c r="Q12" s="2"/>
      <c r="R12" s="29"/>
      <c r="S12" s="62">
        <f>S11+1</f>
        <v>14</v>
      </c>
      <c r="T12" s="62">
        <f>T11+1</f>
        <v>14</v>
      </c>
      <c r="U12" s="62">
        <f>U11+1</f>
        <v>16</v>
      </c>
      <c r="V12" s="60">
        <f>V11+1</f>
        <v>18</v>
      </c>
      <c r="W12" s="57" t="s">
        <v>49</v>
      </c>
      <c r="X12" s="57"/>
      <c r="Z12" s="152" t="s">
        <v>72</v>
      </c>
      <c r="AA12" s="168">
        <v>1.2</v>
      </c>
      <c r="AB12" s="169">
        <v>1.3</v>
      </c>
      <c r="AC12" s="170">
        <v>0.999</v>
      </c>
      <c r="AD12" s="170">
        <v>0.98399999999999999</v>
      </c>
      <c r="AE12" s="170">
        <v>0.96</v>
      </c>
      <c r="AF12" s="170">
        <v>0.94</v>
      </c>
      <c r="AG12" s="170">
        <v>0.93</v>
      </c>
      <c r="AH12" s="170">
        <v>0.9</v>
      </c>
      <c r="AI12" s="170">
        <v>0.88</v>
      </c>
      <c r="AJ12" s="170">
        <v>0.85</v>
      </c>
      <c r="AK12" s="170">
        <v>0.83499999999999996</v>
      </c>
      <c r="AL12" s="171">
        <v>0.81499999999999995</v>
      </c>
      <c r="AM12" s="171">
        <v>0.79500000000000004</v>
      </c>
      <c r="AN12" s="171">
        <v>0.67</v>
      </c>
      <c r="AO12" s="171">
        <v>0.58499999999999996</v>
      </c>
      <c r="AP12" s="171">
        <v>0.55500000000000005</v>
      </c>
      <c r="AQ12" s="171">
        <v>0.625</v>
      </c>
      <c r="AR12" s="171">
        <v>0.71</v>
      </c>
      <c r="AS12" s="171">
        <v>0.8</v>
      </c>
      <c r="AT12" s="171">
        <v>0.89</v>
      </c>
      <c r="AU12" s="171">
        <v>1.1599999999999999</v>
      </c>
      <c r="AV12" s="172">
        <v>2.0299999999999998</v>
      </c>
      <c r="AW12" s="173">
        <v>2.0299999999999998</v>
      </c>
      <c r="AY12" s="158">
        <v>0.7</v>
      </c>
      <c r="AZ12" s="159">
        <v>10</v>
      </c>
      <c r="BA12" s="160">
        <v>0.8</v>
      </c>
      <c r="BB12" s="2"/>
      <c r="BC12" s="2"/>
      <c r="BD12" s="2"/>
      <c r="BE12" s="2"/>
    </row>
    <row r="13" spans="1:57" ht="17.399999999999999">
      <c r="A13" s="94"/>
      <c r="B13" s="95"/>
      <c r="C13" s="95"/>
      <c r="D13" s="95"/>
      <c r="E13" s="95"/>
      <c r="F13" s="96"/>
      <c r="G13" s="107"/>
      <c r="H13" s="2"/>
      <c r="I13" s="2"/>
      <c r="J13" s="2"/>
      <c r="K13" s="2"/>
      <c r="L13" s="32"/>
      <c r="M13" s="48" t="s">
        <v>83</v>
      </c>
      <c r="N13" s="2"/>
      <c r="O13" s="2"/>
      <c r="P13" s="2"/>
      <c r="Q13" s="2"/>
      <c r="R13" s="29"/>
      <c r="S13" s="62">
        <f>VLOOKUP(S7,TABLE2,1)</f>
        <v>1</v>
      </c>
      <c r="T13" s="62">
        <f>VLOOKUP(T7,TABLE2,1)</f>
        <v>1</v>
      </c>
      <c r="U13" s="62">
        <f>VLOOKUP(U7,TABLE2,1)</f>
        <v>2</v>
      </c>
      <c r="V13" s="60">
        <f>VLOOKUP(V7,TABLE2,1)</f>
        <v>4</v>
      </c>
      <c r="W13" s="57" t="s">
        <v>50</v>
      </c>
      <c r="X13" s="57"/>
      <c r="Z13" s="152" t="s">
        <v>73</v>
      </c>
      <c r="AA13" s="168">
        <v>1.3</v>
      </c>
      <c r="AB13" s="169">
        <v>1.4</v>
      </c>
      <c r="AC13" s="170">
        <v>0.999</v>
      </c>
      <c r="AD13" s="170">
        <v>0.98499999999999999</v>
      </c>
      <c r="AE13" s="170">
        <v>0.97</v>
      </c>
      <c r="AF13" s="170">
        <v>0.95499999999999996</v>
      </c>
      <c r="AG13" s="170">
        <v>0.94</v>
      </c>
      <c r="AH13" s="170">
        <v>0.92500000000000004</v>
      </c>
      <c r="AI13" s="170">
        <v>0.91</v>
      </c>
      <c r="AJ13" s="170">
        <v>0.89800000000000002</v>
      </c>
      <c r="AK13" s="170">
        <v>0.88</v>
      </c>
      <c r="AL13" s="171">
        <v>0.86899999999999999</v>
      </c>
      <c r="AM13" s="171">
        <v>0.85</v>
      </c>
      <c r="AN13" s="171">
        <v>0.78</v>
      </c>
      <c r="AO13" s="171">
        <v>0.71</v>
      </c>
      <c r="AP13" s="171">
        <v>0.65800000000000003</v>
      </c>
      <c r="AQ13" s="171">
        <v>0.68</v>
      </c>
      <c r="AR13" s="171">
        <v>0.745</v>
      </c>
      <c r="AS13" s="171">
        <v>0.82499999999999996</v>
      </c>
      <c r="AT13" s="171">
        <v>0.90500000000000003</v>
      </c>
      <c r="AU13" s="171">
        <v>1.1599999999999999</v>
      </c>
      <c r="AV13" s="172">
        <v>1.96</v>
      </c>
      <c r="AW13" s="173">
        <v>1.96</v>
      </c>
      <c r="AY13" s="158">
        <v>0.8</v>
      </c>
      <c r="AZ13" s="159">
        <v>11</v>
      </c>
      <c r="BA13" s="160">
        <v>0.9</v>
      </c>
      <c r="BB13" s="2"/>
      <c r="BC13" s="2"/>
      <c r="BD13" s="2"/>
      <c r="BE13" s="2"/>
    </row>
    <row r="14" spans="1:57" ht="17.399999999999999">
      <c r="A14" s="97" t="s">
        <v>35</v>
      </c>
      <c r="B14" s="98"/>
      <c r="C14" s="136">
        <f>IF(OR($C$6="",$C$7="",C9="",C10=""),"",O9/$O$6)</f>
        <v>2.463921882841873</v>
      </c>
      <c r="D14" s="136">
        <f t="shared" ref="D14:F14" si="3">IF(OR($C$6="",$C$7="",D9="",D10=""),"",P9/$O$6)</f>
        <v>2.0677009500497476</v>
      </c>
      <c r="E14" s="136">
        <f t="shared" si="3"/>
        <v>2.0677009500497476</v>
      </c>
      <c r="F14" s="137">
        <f t="shared" si="3"/>
        <v>1.5834309210815951</v>
      </c>
      <c r="G14" s="107"/>
      <c r="H14" s="30"/>
      <c r="I14" s="30"/>
      <c r="J14" s="30"/>
      <c r="K14" s="2"/>
      <c r="L14" s="2"/>
      <c r="N14" s="2"/>
      <c r="O14" s="2"/>
      <c r="P14" s="2"/>
      <c r="Q14" s="2"/>
      <c r="R14" s="31"/>
      <c r="S14" s="62">
        <f>VLOOKUP(S7,TABLE2,3)</f>
        <v>1.5</v>
      </c>
      <c r="T14" s="62">
        <f>VLOOKUP(T7,TABLE2,3)</f>
        <v>1.5</v>
      </c>
      <c r="U14" s="62">
        <f>VLOOKUP(U7,TABLE2,3)</f>
        <v>3</v>
      </c>
      <c r="V14" s="60">
        <f>VLOOKUP(V7,TABLE2,3)</f>
        <v>5</v>
      </c>
      <c r="W14" s="57" t="s">
        <v>51</v>
      </c>
      <c r="X14" s="57"/>
      <c r="Z14" s="48"/>
      <c r="AA14" s="168">
        <v>1.4</v>
      </c>
      <c r="AB14" s="169">
        <v>1.6</v>
      </c>
      <c r="AC14" s="170">
        <v>0.999</v>
      </c>
      <c r="AD14" s="170">
        <v>0.98799999999999999</v>
      </c>
      <c r="AE14" s="170">
        <v>0.97699999999999998</v>
      </c>
      <c r="AF14" s="170">
        <v>0.96699999999999997</v>
      </c>
      <c r="AG14" s="170">
        <v>0.95799999999999996</v>
      </c>
      <c r="AH14" s="170">
        <v>0.94499999999999995</v>
      </c>
      <c r="AI14" s="170">
        <v>0.93500000000000005</v>
      </c>
      <c r="AJ14" s="170">
        <v>0.92200000000000004</v>
      </c>
      <c r="AK14" s="170">
        <v>0.91</v>
      </c>
      <c r="AL14" s="171">
        <v>0.9</v>
      </c>
      <c r="AM14" s="171">
        <v>0.88800000000000001</v>
      </c>
      <c r="AN14" s="171">
        <v>0.83</v>
      </c>
      <c r="AO14" s="171">
        <v>0.79</v>
      </c>
      <c r="AP14" s="171">
        <v>0.73399999999999999</v>
      </c>
      <c r="AQ14" s="171">
        <v>0.745</v>
      </c>
      <c r="AR14" s="171">
        <v>0.79</v>
      </c>
      <c r="AS14" s="171">
        <v>0.85499999999999998</v>
      </c>
      <c r="AT14" s="171">
        <v>0.92500000000000004</v>
      </c>
      <c r="AU14" s="171">
        <v>1.1599999999999999</v>
      </c>
      <c r="AV14" s="172">
        <v>1.9</v>
      </c>
      <c r="AW14" s="173">
        <v>1.9</v>
      </c>
      <c r="AY14" s="158">
        <v>0.9</v>
      </c>
      <c r="AZ14" s="159">
        <v>12</v>
      </c>
      <c r="BA14" s="160">
        <v>1</v>
      </c>
      <c r="BB14" s="2"/>
      <c r="BC14" s="2"/>
      <c r="BD14" s="2"/>
      <c r="BE14" s="2"/>
    </row>
    <row r="15" spans="1:57" ht="17.399999999999999">
      <c r="A15" s="99"/>
      <c r="B15" s="98"/>
      <c r="C15" s="100" t="str">
        <f>IF(OR($C$6="",$C$7="",C9="",C10=""),"", IF(OR(C14&lt;1,C14&gt;15),"Tr outside of limits","Tr within limits"))</f>
        <v>Tr within limits</v>
      </c>
      <c r="D15" s="100" t="str">
        <f t="shared" ref="D15:F15" si="4">IF(OR($C$6="",$C$7="",D9="",D10=""),"", IF(OR(D14&lt;1,D14&gt;15),"Tr outside of limits","Tr within limits"))</f>
        <v>Tr within limits</v>
      </c>
      <c r="E15" s="100" t="str">
        <f t="shared" si="4"/>
        <v>Tr within limits</v>
      </c>
      <c r="F15" s="101" t="str">
        <f t="shared" si="4"/>
        <v>Tr within limits</v>
      </c>
      <c r="G15" s="72"/>
      <c r="H15" s="26"/>
      <c r="I15" s="26"/>
      <c r="J15" s="26"/>
      <c r="K15" s="2"/>
      <c r="L15" s="2"/>
      <c r="M15" s="186" t="s">
        <v>75</v>
      </c>
      <c r="N15" s="2"/>
      <c r="O15" s="2"/>
      <c r="P15" s="2"/>
      <c r="Q15" s="2"/>
      <c r="R15" s="31"/>
      <c r="S15" s="60">
        <f>VLOOKUP(S9,TABLE1,(S11))</f>
        <v>0.97499999999999998</v>
      </c>
      <c r="T15" s="60">
        <f>VLOOKUP(T9,TABLE1,(T11))</f>
        <v>0.97499999999999998</v>
      </c>
      <c r="U15" s="60">
        <f>VLOOKUP(U9,TABLE1,(U11))</f>
        <v>0.95499999999999996</v>
      </c>
      <c r="V15" s="60">
        <f>VLOOKUP(V9,TABLE1,(V11))</f>
        <v>0.745</v>
      </c>
      <c r="W15" s="57" t="s">
        <v>52</v>
      </c>
      <c r="X15" s="57"/>
      <c r="Z15" s="48"/>
      <c r="AA15" s="168">
        <v>1.6</v>
      </c>
      <c r="AB15" s="169">
        <v>2</v>
      </c>
      <c r="AC15" s="170">
        <v>0.999</v>
      </c>
      <c r="AD15" s="170">
        <v>0.995</v>
      </c>
      <c r="AE15" s="170">
        <v>0.98799999999999999</v>
      </c>
      <c r="AF15" s="170">
        <v>0.98</v>
      </c>
      <c r="AG15" s="170">
        <v>0.97399999999999998</v>
      </c>
      <c r="AH15" s="170">
        <v>0.97</v>
      </c>
      <c r="AI15" s="170">
        <v>0.96</v>
      </c>
      <c r="AJ15" s="170">
        <v>0.95499999999999996</v>
      </c>
      <c r="AK15" s="170">
        <v>0.95</v>
      </c>
      <c r="AL15" s="171">
        <v>0.94</v>
      </c>
      <c r="AM15" s="171">
        <v>0.93</v>
      </c>
      <c r="AN15" s="171">
        <v>0.91</v>
      </c>
      <c r="AO15" s="171">
        <v>0.88500000000000001</v>
      </c>
      <c r="AP15" s="171">
        <v>0.85499999999999998</v>
      </c>
      <c r="AQ15" s="171">
        <v>0.85499999999999998</v>
      </c>
      <c r="AR15" s="171">
        <v>0.88</v>
      </c>
      <c r="AS15" s="171">
        <v>0.92</v>
      </c>
      <c r="AT15" s="171">
        <v>0.98</v>
      </c>
      <c r="AU15" s="171">
        <v>1.1599999999999999</v>
      </c>
      <c r="AV15" s="172">
        <v>1.8</v>
      </c>
      <c r="AW15" s="173">
        <v>1.8</v>
      </c>
      <c r="AY15" s="158">
        <v>1</v>
      </c>
      <c r="AZ15" s="159">
        <v>13</v>
      </c>
      <c r="BA15" s="160">
        <v>1.5</v>
      </c>
      <c r="BB15" s="2"/>
      <c r="BC15" s="2"/>
      <c r="BD15" s="2"/>
      <c r="BE15" s="2"/>
    </row>
    <row r="16" spans="1:57" ht="17.399999999999999">
      <c r="A16" s="102" t="s">
        <v>36</v>
      </c>
      <c r="B16" s="98"/>
      <c r="C16" s="123">
        <f>IF(OR($C$6="",$C$7="",C9="",C10=""),"",O10/$O$7)</f>
        <v>1.015187200519776</v>
      </c>
      <c r="D16" s="123">
        <f t="shared" ref="D16:F16" si="5">IF(OR($C$6="",$C$7="",D9="",D10=""),"",P10/$O$7)</f>
        <v>1.015187200519776</v>
      </c>
      <c r="E16" s="123">
        <f t="shared" si="5"/>
        <v>2.0303744010395519</v>
      </c>
      <c r="F16" s="124">
        <f t="shared" si="5"/>
        <v>4.0607488020791038</v>
      </c>
      <c r="G16" s="47"/>
      <c r="H16" s="2"/>
      <c r="I16" s="2"/>
      <c r="J16" s="2"/>
      <c r="K16" s="2"/>
      <c r="L16" s="21"/>
      <c r="M16" s="2" t="s">
        <v>34</v>
      </c>
      <c r="N16" s="2"/>
      <c r="O16" s="2"/>
      <c r="P16" s="2"/>
      <c r="Q16" s="2"/>
      <c r="R16" s="31"/>
      <c r="S16" s="60">
        <f>VLOOKUP(S9,TABLE1,(S12))</f>
        <v>0.96499999999999997</v>
      </c>
      <c r="T16" s="60">
        <f>VLOOKUP(T9,TABLE1,(T12))</f>
        <v>0.96499999999999997</v>
      </c>
      <c r="U16" s="60">
        <f>VLOOKUP(U9,TABLE1,(U12))</f>
        <v>0.96</v>
      </c>
      <c r="V16" s="60">
        <f>VLOOKUP(V9,TABLE1,(V12))</f>
        <v>0.79</v>
      </c>
      <c r="W16" s="57" t="s">
        <v>53</v>
      </c>
      <c r="X16" s="57"/>
      <c r="Z16" s="48"/>
      <c r="AA16" s="168">
        <v>2</v>
      </c>
      <c r="AB16" s="169">
        <v>2.5</v>
      </c>
      <c r="AC16" s="170">
        <v>1</v>
      </c>
      <c r="AD16" s="170">
        <v>0.997</v>
      </c>
      <c r="AE16" s="170">
        <v>0.995</v>
      </c>
      <c r="AF16" s="172">
        <v>0.99</v>
      </c>
      <c r="AG16" s="172">
        <v>0.99</v>
      </c>
      <c r="AH16" s="172">
        <v>0.98799999999999999</v>
      </c>
      <c r="AI16" s="172">
        <v>0.98599999999999999</v>
      </c>
      <c r="AJ16" s="172">
        <v>0.98199999999999998</v>
      </c>
      <c r="AK16" s="172">
        <v>0.98</v>
      </c>
      <c r="AL16" s="172">
        <v>0.98</v>
      </c>
      <c r="AM16" s="172">
        <v>0.97499999999999998</v>
      </c>
      <c r="AN16" s="172">
        <v>0.96499999999999997</v>
      </c>
      <c r="AO16" s="172">
        <v>0.95499999999999996</v>
      </c>
      <c r="AP16" s="172">
        <v>0.96</v>
      </c>
      <c r="AQ16" s="172">
        <v>0.96</v>
      </c>
      <c r="AR16" s="172">
        <v>0.97499999999999998</v>
      </c>
      <c r="AS16" s="172">
        <v>1.0049999999999999</v>
      </c>
      <c r="AT16" s="172">
        <v>1.04</v>
      </c>
      <c r="AU16" s="171">
        <v>1.1599999999999999</v>
      </c>
      <c r="AV16" s="172">
        <v>1.67</v>
      </c>
      <c r="AW16" s="173">
        <v>1.67</v>
      </c>
      <c r="AY16" s="158">
        <v>1.5</v>
      </c>
      <c r="AZ16" s="159">
        <v>14</v>
      </c>
      <c r="BA16" s="160">
        <v>2</v>
      </c>
      <c r="BB16" s="2"/>
      <c r="BC16" s="2"/>
      <c r="BD16" s="2"/>
      <c r="BE16" s="2"/>
    </row>
    <row r="17" spans="1:57" ht="18" thickBot="1">
      <c r="A17" s="103"/>
      <c r="B17" s="104"/>
      <c r="C17" s="105" t="str">
        <f>IF(OR($C$6="",$C$7="",C9="",C10=""),"",IF(OR(C16&lt;0,C16&gt;20),"Pr outside of limits","Pr within limits"))</f>
        <v>Pr within limits</v>
      </c>
      <c r="D17" s="105" t="str">
        <f t="shared" ref="D17:F17" si="6">IF(OR($C$6="",$C$7="",D9="",D10=""),"",IF(OR(D16&lt;0,D16&gt;20),"Pr outside of limits","Pr within limits"))</f>
        <v>Pr within limits</v>
      </c>
      <c r="E17" s="105" t="str">
        <f t="shared" si="6"/>
        <v>Pr within limits</v>
      </c>
      <c r="F17" s="106" t="str">
        <f t="shared" si="6"/>
        <v>Pr within limits</v>
      </c>
      <c r="G17" s="2"/>
      <c r="H17" s="2"/>
      <c r="I17" s="2"/>
      <c r="J17" s="2"/>
      <c r="K17" s="2"/>
      <c r="L17" s="2"/>
      <c r="M17" s="186" t="s">
        <v>76</v>
      </c>
      <c r="N17" s="2"/>
      <c r="O17" s="2"/>
      <c r="P17" s="2"/>
      <c r="Q17" s="2"/>
      <c r="R17" s="31"/>
      <c r="S17" s="61">
        <f t="shared" ref="S17:U17" si="7">S15+((S7-S13)*((S16-S15)/(S14-S13)))</f>
        <v>0.97469625598960441</v>
      </c>
      <c r="T17" s="61">
        <f t="shared" si="7"/>
        <v>0.97469625598960441</v>
      </c>
      <c r="U17" s="61">
        <f t="shared" si="7"/>
        <v>0.95515187200519769</v>
      </c>
      <c r="V17" s="61">
        <f>V15+((V7-V13)*((V16-V15)/(V14-V13)))</f>
        <v>0.74773369609355966</v>
      </c>
      <c r="W17" s="48" t="s">
        <v>56</v>
      </c>
      <c r="X17" s="57" t="s">
        <v>59</v>
      </c>
      <c r="Z17" s="48"/>
      <c r="AA17" s="168">
        <v>2.5</v>
      </c>
      <c r="AB17" s="169">
        <v>5</v>
      </c>
      <c r="AC17" s="170">
        <v>1</v>
      </c>
      <c r="AD17" s="170">
        <v>1</v>
      </c>
      <c r="AE17" s="170">
        <v>1</v>
      </c>
      <c r="AF17" s="172">
        <v>1</v>
      </c>
      <c r="AG17" s="172">
        <v>1</v>
      </c>
      <c r="AH17" s="172">
        <v>1</v>
      </c>
      <c r="AI17" s="172">
        <v>1</v>
      </c>
      <c r="AJ17" s="172">
        <v>1</v>
      </c>
      <c r="AK17" s="172">
        <v>1</v>
      </c>
      <c r="AL17" s="172">
        <v>1</v>
      </c>
      <c r="AM17" s="172">
        <v>1.0049999999999999</v>
      </c>
      <c r="AN17" s="172">
        <v>1.0049999999999999</v>
      </c>
      <c r="AO17" s="172">
        <v>1.01</v>
      </c>
      <c r="AP17" s="172">
        <v>1.0149999999999999</v>
      </c>
      <c r="AQ17" s="172">
        <v>1.0249999999999999</v>
      </c>
      <c r="AR17" s="172">
        <v>1.04</v>
      </c>
      <c r="AS17" s="172">
        <v>1.07</v>
      </c>
      <c r="AT17" s="172">
        <v>1.1000000000000001</v>
      </c>
      <c r="AU17" s="171">
        <v>1.1850000000000001</v>
      </c>
      <c r="AV17" s="172">
        <v>1.55</v>
      </c>
      <c r="AW17" s="173">
        <v>1.55</v>
      </c>
      <c r="AY17" s="158">
        <v>2</v>
      </c>
      <c r="AZ17" s="159">
        <v>15</v>
      </c>
      <c r="BA17" s="160">
        <v>3</v>
      </c>
      <c r="BB17" s="2"/>
      <c r="BC17" s="2"/>
      <c r="BD17" s="2"/>
      <c r="BE17" s="2"/>
    </row>
    <row r="18" spans="1:57" ht="18" thickTop="1">
      <c r="F18" s="25" t="s">
        <v>43</v>
      </c>
      <c r="G18" s="30"/>
      <c r="H18" s="30"/>
      <c r="I18" s="30"/>
      <c r="J18" s="30"/>
      <c r="K18" s="2"/>
      <c r="L18" s="2"/>
      <c r="M18" s="2" t="s">
        <v>37</v>
      </c>
      <c r="N18" s="2"/>
      <c r="O18" s="2"/>
      <c r="P18" s="2"/>
      <c r="Q18" s="2"/>
      <c r="R18" s="31"/>
      <c r="S18" s="60">
        <f>VLOOKUP(S10,TABLE1,(S11))</f>
        <v>1.0049999999999999</v>
      </c>
      <c r="T18" s="60">
        <f>VLOOKUP(T10,TABLE1,(T11))</f>
        <v>1.0049999999999999</v>
      </c>
      <c r="U18" s="60">
        <f>VLOOKUP(U10,TABLE1,(U11))</f>
        <v>1.01</v>
      </c>
      <c r="V18" s="60">
        <f>VLOOKUP(V10,TABLE1,(V11))</f>
        <v>0.85499999999999998</v>
      </c>
      <c r="W18" s="57" t="s">
        <v>54</v>
      </c>
      <c r="X18" s="57"/>
      <c r="Z18" s="48"/>
      <c r="AA18" s="168">
        <v>5</v>
      </c>
      <c r="AB18" s="169">
        <v>15</v>
      </c>
      <c r="AC18" s="170">
        <v>1</v>
      </c>
      <c r="AD18" s="170">
        <v>1.0009999999999999</v>
      </c>
      <c r="AE18" s="170">
        <v>1.002</v>
      </c>
      <c r="AF18" s="170">
        <v>1.0029999999999999</v>
      </c>
      <c r="AG18" s="170">
        <v>1.004</v>
      </c>
      <c r="AH18" s="170">
        <v>1.0049999999999999</v>
      </c>
      <c r="AI18" s="170">
        <v>1.0069999999999999</v>
      </c>
      <c r="AJ18" s="170">
        <v>1.008</v>
      </c>
      <c r="AK18" s="170">
        <v>1.01</v>
      </c>
      <c r="AL18" s="171">
        <v>1.01</v>
      </c>
      <c r="AM18" s="171">
        <v>1.01</v>
      </c>
      <c r="AN18" s="171">
        <v>1.02</v>
      </c>
      <c r="AO18" s="171">
        <v>1.028</v>
      </c>
      <c r="AP18" s="171">
        <v>1.0349999999999999</v>
      </c>
      <c r="AQ18" s="171">
        <v>1.06</v>
      </c>
      <c r="AR18" s="171">
        <v>1.08</v>
      </c>
      <c r="AS18" s="171">
        <v>1.0980000000000001</v>
      </c>
      <c r="AT18" s="171">
        <v>1.1499999999999999</v>
      </c>
      <c r="AU18" s="171">
        <v>1.17</v>
      </c>
      <c r="AV18" s="172">
        <v>1.35</v>
      </c>
      <c r="AW18" s="173">
        <v>1.35</v>
      </c>
      <c r="AY18" s="158">
        <v>3</v>
      </c>
      <c r="AZ18" s="159">
        <v>16</v>
      </c>
      <c r="BA18" s="160">
        <v>4</v>
      </c>
      <c r="BB18" s="2"/>
      <c r="BC18" s="2"/>
      <c r="BD18" s="2"/>
      <c r="BE18" s="2"/>
    </row>
    <row r="19" spans="1:57" ht="17.399999999999999">
      <c r="B19" s="114"/>
      <c r="C19" s="114"/>
      <c r="D19" s="109"/>
      <c r="F19" s="149" t="s">
        <v>44</v>
      </c>
      <c r="H19" s="26"/>
      <c r="I19" s="26"/>
      <c r="J19" s="26"/>
      <c r="K19" s="2"/>
      <c r="L19" s="2"/>
      <c r="M19" s="186" t="s">
        <v>77</v>
      </c>
      <c r="N19" s="2"/>
      <c r="O19" s="2"/>
      <c r="P19" s="2"/>
      <c r="Q19" s="2"/>
      <c r="R19" s="31"/>
      <c r="S19" s="60">
        <f>VLOOKUP(S10,TABLE1,(S12))</f>
        <v>1.0049999999999999</v>
      </c>
      <c r="T19" s="60">
        <f>VLOOKUP(T10,TABLE1,(T12))</f>
        <v>1.0049999999999999</v>
      </c>
      <c r="U19" s="60">
        <f>VLOOKUP(U10,TABLE1,(U12))</f>
        <v>1.0149999999999999</v>
      </c>
      <c r="V19" s="60">
        <f>VLOOKUP(V10,TABLE1,(V12))</f>
        <v>0.88</v>
      </c>
      <c r="W19" s="57" t="s">
        <v>55</v>
      </c>
      <c r="X19" s="57"/>
      <c r="Z19" s="48"/>
      <c r="AA19" s="168">
        <v>15</v>
      </c>
      <c r="AB19" s="169">
        <v>15.01</v>
      </c>
      <c r="AC19" s="170">
        <v>1</v>
      </c>
      <c r="AD19" s="170">
        <v>1</v>
      </c>
      <c r="AE19" s="170">
        <v>1</v>
      </c>
      <c r="AF19" s="170">
        <v>1</v>
      </c>
      <c r="AG19" s="170">
        <v>1</v>
      </c>
      <c r="AH19" s="170">
        <v>1.0009999999999999</v>
      </c>
      <c r="AI19" s="170">
        <v>1.0009999999999999</v>
      </c>
      <c r="AJ19" s="170">
        <v>1.0009999999999999</v>
      </c>
      <c r="AK19" s="170">
        <v>1.002</v>
      </c>
      <c r="AL19" s="171">
        <v>1.0029999999999999</v>
      </c>
      <c r="AM19" s="171">
        <v>1.0049999999999999</v>
      </c>
      <c r="AN19" s="171">
        <v>1.008</v>
      </c>
      <c r="AO19" s="171">
        <v>1.01</v>
      </c>
      <c r="AP19" s="171">
        <v>1.018</v>
      </c>
      <c r="AQ19" s="171">
        <v>1.024</v>
      </c>
      <c r="AR19" s="171">
        <v>1.032</v>
      </c>
      <c r="AS19" s="171">
        <v>1.1000000000000001</v>
      </c>
      <c r="AT19" s="171">
        <v>1.05</v>
      </c>
      <c r="AU19" s="171">
        <v>1.073</v>
      </c>
      <c r="AV19" s="172">
        <v>1.1399999999999999</v>
      </c>
      <c r="AW19" s="173">
        <v>1.1399999999999999</v>
      </c>
      <c r="AY19" s="158">
        <v>4</v>
      </c>
      <c r="AZ19" s="159">
        <v>17</v>
      </c>
      <c r="BA19" s="160">
        <v>5</v>
      </c>
      <c r="BB19" s="2"/>
      <c r="BC19" s="2"/>
      <c r="BD19" s="2"/>
      <c r="BE19" s="2"/>
    </row>
    <row r="20" spans="1:57" ht="18" thickBot="1">
      <c r="A20" s="154" t="s">
        <v>67</v>
      </c>
      <c r="B20" s="114"/>
      <c r="C20" s="114"/>
      <c r="H20" s="34"/>
      <c r="I20" s="34"/>
      <c r="J20" s="34"/>
      <c r="K20" s="2"/>
      <c r="L20" s="2"/>
      <c r="M20" s="2" t="s">
        <v>38</v>
      </c>
      <c r="N20" s="2"/>
      <c r="O20" s="2"/>
      <c r="P20" s="2"/>
      <c r="Q20" s="2"/>
      <c r="R20" s="31"/>
      <c r="S20" s="60">
        <f t="shared" ref="S20:U20" si="8">S18+((S7-S13)*((S19-S18)/(S14-S13)))</f>
        <v>1.0049999999999999</v>
      </c>
      <c r="T20" s="60">
        <f t="shared" si="8"/>
        <v>1.0049999999999999</v>
      </c>
      <c r="U20" s="60">
        <f t="shared" si="8"/>
        <v>1.0101518720051978</v>
      </c>
      <c r="V20" s="60">
        <f>V18+((V7-V13)*((V19-V18)/(V14-V13)))</f>
        <v>0.8565187200519776</v>
      </c>
      <c r="W20" s="48" t="s">
        <v>57</v>
      </c>
      <c r="X20" s="57" t="s">
        <v>59</v>
      </c>
      <c r="Z20" s="47"/>
      <c r="AA20" s="174">
        <v>15.01</v>
      </c>
      <c r="AB20" s="175"/>
      <c r="AC20" s="176">
        <v>1</v>
      </c>
      <c r="AD20" s="176">
        <v>1</v>
      </c>
      <c r="AE20" s="176">
        <v>1</v>
      </c>
      <c r="AF20" s="176">
        <v>1</v>
      </c>
      <c r="AG20" s="176">
        <v>1</v>
      </c>
      <c r="AH20" s="176">
        <v>1</v>
      </c>
      <c r="AI20" s="176">
        <v>1</v>
      </c>
      <c r="AJ20" s="176">
        <v>1.0009999999999999</v>
      </c>
      <c r="AK20" s="176">
        <v>1.002</v>
      </c>
      <c r="AL20" s="177">
        <v>1.0029999999999999</v>
      </c>
      <c r="AM20" s="177">
        <v>1.004</v>
      </c>
      <c r="AN20" s="177">
        <v>1.008</v>
      </c>
      <c r="AO20" s="177">
        <v>1.01</v>
      </c>
      <c r="AP20" s="177">
        <v>1.018</v>
      </c>
      <c r="AQ20" s="177">
        <v>1.024</v>
      </c>
      <c r="AR20" s="177">
        <v>1.032</v>
      </c>
      <c r="AS20" s="177">
        <v>1.1000000000000001</v>
      </c>
      <c r="AT20" s="177">
        <v>1.05</v>
      </c>
      <c r="AU20" s="177">
        <v>1.073</v>
      </c>
      <c r="AV20" s="178">
        <v>1.1399999999999999</v>
      </c>
      <c r="AW20" s="179">
        <v>1.1399999999999999</v>
      </c>
      <c r="AY20" s="158">
        <v>5</v>
      </c>
      <c r="AZ20" s="159">
        <v>18</v>
      </c>
      <c r="BA20" s="160">
        <v>6</v>
      </c>
      <c r="BB20" s="2"/>
      <c r="BC20" s="2"/>
      <c r="BD20" s="2"/>
      <c r="BE20" s="2"/>
    </row>
    <row r="21" spans="1:57" ht="18" thickTop="1">
      <c r="A21" s="153" t="s">
        <v>66</v>
      </c>
      <c r="B21" s="114"/>
      <c r="C21" s="114"/>
      <c r="H21" s="2"/>
      <c r="I21" s="2"/>
      <c r="J21" s="2"/>
      <c r="K21" s="2"/>
      <c r="L21" s="2"/>
      <c r="M21" s="187" t="s">
        <v>78</v>
      </c>
      <c r="N21" s="2"/>
      <c r="O21" s="2"/>
      <c r="P21" s="2"/>
      <c r="Q21" s="2"/>
      <c r="R21" s="31"/>
      <c r="S21" s="140">
        <f t="shared" ref="S21:U21" si="9">S17+((S6-S9)*((S20-S17)/(S10-S9)))</f>
        <v>1.002813395946526</v>
      </c>
      <c r="T21" s="140">
        <f t="shared" si="9"/>
        <v>0.97879944050874068</v>
      </c>
      <c r="U21" s="140">
        <f t="shared" si="9"/>
        <v>0.96259897651066995</v>
      </c>
      <c r="V21" s="140">
        <f>V17+((V6-V9)*((V20-V17)/(V10-V9)))</f>
        <v>0.84750638181643956</v>
      </c>
      <c r="W21" s="141" t="s">
        <v>58</v>
      </c>
      <c r="X21" s="57" t="s">
        <v>60</v>
      </c>
      <c r="Z21" s="47"/>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Y21" s="158">
        <v>6</v>
      </c>
      <c r="AZ21" s="159">
        <v>19</v>
      </c>
      <c r="BA21" s="160">
        <v>7</v>
      </c>
      <c r="BB21" s="2"/>
      <c r="BC21" s="2"/>
      <c r="BD21" s="2"/>
      <c r="BE21" s="2"/>
    </row>
    <row r="22" spans="1:57" ht="18" customHeight="1">
      <c r="H22" s="2"/>
      <c r="I22" s="2"/>
      <c r="J22" s="2"/>
      <c r="K22" s="2"/>
      <c r="L22" s="2"/>
      <c r="M22" s="36" t="s">
        <v>42</v>
      </c>
      <c r="N22" s="2"/>
      <c r="O22" s="2"/>
      <c r="P22" s="2"/>
      <c r="Q22" s="2"/>
      <c r="R22" s="31"/>
      <c r="S22" s="2"/>
      <c r="T22" s="2"/>
      <c r="U22" s="2"/>
      <c r="V22" s="55"/>
      <c r="W22" s="58"/>
      <c r="X22" s="57"/>
      <c r="Z22" s="2"/>
      <c r="AA22" s="2"/>
      <c r="AB22" s="22" t="s">
        <v>69</v>
      </c>
      <c r="AC22" s="112"/>
      <c r="AD22" s="112"/>
      <c r="AE22" s="112"/>
      <c r="AF22" s="112"/>
      <c r="AG22" s="112"/>
      <c r="AH22" s="112"/>
      <c r="AI22" s="112"/>
      <c r="AJ22" s="112"/>
      <c r="AK22" s="112"/>
      <c r="AL22" s="112"/>
      <c r="AM22" s="112"/>
      <c r="AN22" s="112"/>
      <c r="AO22" s="112"/>
      <c r="AP22" s="112"/>
      <c r="AQ22" s="112"/>
      <c r="AR22" s="112"/>
      <c r="AS22" s="112"/>
      <c r="AT22" s="112"/>
      <c r="AU22" s="112"/>
      <c r="AV22" s="112"/>
      <c r="AW22" s="112"/>
      <c r="AY22" s="158">
        <v>7</v>
      </c>
      <c r="AZ22" s="159">
        <v>20</v>
      </c>
      <c r="BA22" s="160">
        <v>10</v>
      </c>
      <c r="BB22" s="2"/>
      <c r="BC22" s="2"/>
      <c r="BD22" s="2"/>
      <c r="BE22" s="2"/>
    </row>
    <row r="23" spans="1:57" ht="17.399999999999999">
      <c r="A23" s="114"/>
      <c r="B23" s="114"/>
      <c r="C23" s="114"/>
      <c r="H23" s="2"/>
      <c r="I23" s="2"/>
      <c r="J23" s="2"/>
      <c r="K23" s="2"/>
      <c r="L23" s="2"/>
      <c r="M23" s="35"/>
      <c r="N23" s="2"/>
      <c r="O23" s="2"/>
      <c r="P23" s="2"/>
      <c r="Q23" s="2"/>
      <c r="R23" s="31"/>
      <c r="S23" s="110"/>
      <c r="T23" s="110"/>
      <c r="U23" s="110"/>
      <c r="V23" s="110"/>
      <c r="W23" s="111"/>
      <c r="X23" s="57"/>
      <c r="AG23" s="2"/>
      <c r="AH23" s="2"/>
      <c r="AI23" s="2"/>
      <c r="AJ23" s="2"/>
      <c r="AK23" s="2"/>
      <c r="AL23" s="2"/>
      <c r="AM23" s="2"/>
      <c r="AN23" s="2"/>
      <c r="AO23" s="2"/>
      <c r="AP23" s="2"/>
      <c r="AQ23" s="2"/>
      <c r="AR23" s="2"/>
      <c r="AS23" s="2"/>
      <c r="AT23" s="2"/>
      <c r="AU23" s="2"/>
      <c r="AV23" s="2"/>
      <c r="AY23" s="158">
        <v>10</v>
      </c>
      <c r="AZ23" s="159">
        <v>21</v>
      </c>
      <c r="BA23" s="160">
        <v>20</v>
      </c>
      <c r="BB23" s="2"/>
      <c r="BC23" s="2"/>
      <c r="BD23" s="2"/>
      <c r="BE23" s="2"/>
    </row>
    <row r="24" spans="1:57" ht="18" customHeight="1">
      <c r="A24" s="114"/>
      <c r="B24" s="114"/>
      <c r="C24" s="114"/>
      <c r="H24" s="2"/>
      <c r="I24" s="2"/>
      <c r="J24" s="2"/>
      <c r="K24" s="2"/>
      <c r="L24" s="2"/>
      <c r="M24" s="187" t="s">
        <v>80</v>
      </c>
      <c r="N24" s="2"/>
      <c r="O24" s="2"/>
      <c r="P24" s="2"/>
      <c r="Q24" s="2"/>
      <c r="R24" s="31"/>
      <c r="S24" s="22"/>
      <c r="T24" s="112"/>
      <c r="U24" s="112"/>
      <c r="V24" s="111"/>
      <c r="W24" s="111"/>
      <c r="X24" s="57"/>
      <c r="AG24" s="2"/>
      <c r="AH24" s="2"/>
      <c r="AI24" s="2"/>
      <c r="AJ24" s="2"/>
      <c r="AK24" s="2"/>
      <c r="AL24" s="2"/>
      <c r="AM24" s="2"/>
      <c r="AN24" s="2"/>
      <c r="AO24" s="2"/>
      <c r="AP24" s="2"/>
      <c r="AQ24" s="2"/>
      <c r="AR24" s="2"/>
      <c r="AS24" s="2"/>
      <c r="AT24" s="2"/>
      <c r="AU24" s="2"/>
      <c r="AV24" s="2"/>
      <c r="AY24" s="158">
        <v>20</v>
      </c>
      <c r="AZ24" s="159">
        <v>22</v>
      </c>
      <c r="BA24" s="160">
        <v>20.010000000000002</v>
      </c>
      <c r="BB24" s="2"/>
      <c r="BC24" s="2"/>
      <c r="BD24" s="2"/>
      <c r="BE24" s="2"/>
    </row>
    <row r="25" spans="1:57" ht="18" customHeight="1" thickBot="1">
      <c r="A25" s="114"/>
      <c r="B25" s="114"/>
      <c r="C25" s="114"/>
      <c r="H25" s="30"/>
      <c r="I25" s="30"/>
      <c r="J25" s="30"/>
      <c r="K25" s="2"/>
      <c r="L25" s="2"/>
      <c r="M25" s="48" t="s">
        <v>81</v>
      </c>
      <c r="N25" s="2"/>
      <c r="O25" s="2"/>
      <c r="P25" s="2"/>
      <c r="Q25" s="2"/>
      <c r="R25" s="128"/>
      <c r="S25" s="27"/>
      <c r="T25" s="27"/>
      <c r="U25" s="27"/>
      <c r="V25" s="27"/>
      <c r="W25" s="112"/>
      <c r="X25" s="2"/>
      <c r="AG25" s="2"/>
      <c r="AH25" s="2"/>
      <c r="AI25" s="2"/>
      <c r="AJ25" s="2"/>
      <c r="AK25" s="2"/>
      <c r="AL25" s="2"/>
      <c r="AM25" s="2"/>
      <c r="AN25" s="2"/>
      <c r="AO25" s="2"/>
      <c r="AP25" s="2"/>
      <c r="AQ25" s="2"/>
      <c r="AR25" s="2"/>
      <c r="AS25" s="2"/>
      <c r="AT25" s="2"/>
      <c r="AU25" s="2"/>
      <c r="AV25" s="2"/>
      <c r="AY25" s="161">
        <v>20.010000000000002</v>
      </c>
      <c r="AZ25" s="162">
        <v>23</v>
      </c>
      <c r="BA25" s="163"/>
      <c r="BB25" s="2"/>
      <c r="BC25" s="2"/>
      <c r="BD25" s="2"/>
      <c r="BE25" s="2"/>
    </row>
    <row r="26" spans="1:57" ht="12" customHeight="1" thickTop="1">
      <c r="A26" s="114"/>
      <c r="B26" s="114"/>
      <c r="C26" s="114"/>
      <c r="D26" s="2"/>
      <c r="E26" s="2"/>
      <c r="F26" s="2"/>
      <c r="G26" s="26"/>
      <c r="H26" s="26"/>
      <c r="I26" s="26"/>
      <c r="J26" s="26"/>
      <c r="K26" s="142"/>
      <c r="L26" s="35"/>
      <c r="M26" s="47" t="s">
        <v>79</v>
      </c>
      <c r="N26" s="35"/>
      <c r="O26" s="35"/>
      <c r="P26" s="2"/>
      <c r="Q26" s="2"/>
      <c r="R26" s="125"/>
      <c r="S26" s="129"/>
      <c r="T26" s="129"/>
      <c r="U26" s="129"/>
      <c r="V26" s="129"/>
      <c r="W26" s="112"/>
      <c r="X26" s="2"/>
      <c r="AG26" s="2"/>
      <c r="AH26" s="2"/>
      <c r="AI26" s="2"/>
      <c r="AJ26" s="2"/>
      <c r="AK26" s="2"/>
      <c r="AL26" s="2"/>
      <c r="AM26" s="2"/>
      <c r="AN26" s="2"/>
      <c r="AO26" s="2"/>
      <c r="AP26" s="2"/>
      <c r="AQ26" s="2"/>
      <c r="AR26" s="2"/>
      <c r="AS26" s="2"/>
      <c r="AT26" s="2"/>
      <c r="AU26" s="2"/>
      <c r="AV26" s="2"/>
      <c r="AW26" s="2"/>
      <c r="AX26" s="59"/>
      <c r="AY26" s="2"/>
      <c r="AZ26" s="2"/>
      <c r="BA26" s="2"/>
      <c r="BB26" s="2"/>
      <c r="BC26" s="2"/>
      <c r="BD26" s="2"/>
      <c r="BE26" s="2"/>
    </row>
    <row r="27" spans="1:57" ht="15.6">
      <c r="A27" s="49"/>
      <c r="B27" s="115"/>
      <c r="C27" s="115"/>
      <c r="D27" s="2"/>
      <c r="E27" s="2"/>
      <c r="F27" s="2"/>
      <c r="G27" s="30"/>
      <c r="H27" s="30"/>
      <c r="I27" s="30"/>
      <c r="J27" s="30"/>
      <c r="K27" s="2"/>
      <c r="L27" s="36"/>
      <c r="M27" s="2"/>
      <c r="N27" s="36"/>
      <c r="O27" s="36"/>
      <c r="P27" s="2"/>
      <c r="Q27" s="55"/>
      <c r="R27" s="126"/>
      <c r="S27" s="130"/>
      <c r="T27" s="130"/>
      <c r="U27" s="130"/>
      <c r="V27" s="130"/>
      <c r="W27" s="112"/>
      <c r="X27" s="2"/>
      <c r="AA27" s="2"/>
      <c r="AB27" s="59"/>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row>
    <row r="28" spans="1:57" ht="15" customHeight="1">
      <c r="A28" s="115"/>
      <c r="B28" s="115"/>
      <c r="C28" s="115"/>
      <c r="D28" s="2"/>
      <c r="E28" s="2"/>
      <c r="F28" s="2"/>
      <c r="G28" s="2"/>
      <c r="H28" s="2"/>
      <c r="I28" s="2"/>
      <c r="J28" s="2"/>
      <c r="K28" s="133"/>
      <c r="L28" s="36"/>
      <c r="M28" s="2"/>
      <c r="N28" s="36"/>
      <c r="O28" s="36"/>
      <c r="P28" s="2"/>
      <c r="Q28" s="56"/>
      <c r="R28" s="126"/>
      <c r="S28" s="130"/>
      <c r="T28" s="130"/>
      <c r="U28" s="130"/>
      <c r="V28" s="130"/>
      <c r="W28" s="112"/>
      <c r="X28" s="2"/>
      <c r="AA28" s="2"/>
      <c r="AB28" s="59"/>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row>
    <row r="29" spans="1:57" ht="15.6">
      <c r="A29" s="115"/>
      <c r="B29" s="115"/>
      <c r="C29" s="115"/>
      <c r="D29" s="36"/>
      <c r="E29" s="36"/>
      <c r="F29" s="36"/>
      <c r="G29" s="2"/>
      <c r="H29" s="2"/>
      <c r="I29" s="2"/>
      <c r="J29" s="2"/>
      <c r="K29" s="135"/>
      <c r="L29" s="36"/>
      <c r="M29" s="2"/>
      <c r="N29" s="36"/>
      <c r="O29" s="36"/>
      <c r="P29" s="2"/>
      <c r="Q29" s="2"/>
      <c r="R29" s="125"/>
      <c r="S29" s="131"/>
      <c r="T29" s="131"/>
      <c r="U29" s="131"/>
      <c r="V29" s="131"/>
      <c r="W29" s="33"/>
      <c r="X29" s="2"/>
      <c r="AA29" s="2"/>
      <c r="AB29" s="59"/>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row>
    <row r="30" spans="1:57" ht="18.75" customHeight="1">
      <c r="A30" s="115"/>
      <c r="B30" s="115"/>
      <c r="C30" s="115"/>
      <c r="D30" s="37"/>
      <c r="E30" s="37"/>
      <c r="F30" s="37"/>
      <c r="G30" s="2"/>
      <c r="H30" s="2"/>
      <c r="I30" s="2"/>
      <c r="J30" s="2"/>
      <c r="K30" s="133"/>
      <c r="L30" s="36"/>
      <c r="M30" s="36"/>
      <c r="N30" s="36"/>
      <c r="O30" s="36"/>
      <c r="P30" s="2"/>
      <c r="Q30" s="2"/>
      <c r="R30" s="125"/>
      <c r="S30" s="134"/>
      <c r="T30" s="134"/>
      <c r="U30" s="134"/>
      <c r="V30" s="134"/>
      <c r="W30" s="2"/>
      <c r="X30" s="2"/>
      <c r="AA30" s="2"/>
      <c r="AB30" s="59"/>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row>
    <row r="31" spans="1:57">
      <c r="D31" s="36"/>
      <c r="E31" s="36"/>
      <c r="F31" s="36"/>
      <c r="G31" s="2"/>
      <c r="H31" s="2"/>
      <c r="I31" s="2"/>
      <c r="J31" s="2"/>
      <c r="K31" s="2"/>
      <c r="L31" s="36"/>
      <c r="M31" s="36"/>
      <c r="N31" s="36"/>
      <c r="O31" s="36"/>
      <c r="P31" s="2"/>
      <c r="R31" s="127"/>
      <c r="S31" s="132"/>
      <c r="T31" s="132"/>
      <c r="U31" s="132"/>
      <c r="V31" s="132"/>
      <c r="W31" s="2"/>
      <c r="X31" s="2"/>
      <c r="AA31" s="2"/>
      <c r="AB31" s="59"/>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row>
    <row r="32" spans="1:57" ht="15" customHeight="1">
      <c r="D32" s="36"/>
      <c r="E32" s="36"/>
      <c r="F32" s="36"/>
      <c r="G32" s="30"/>
      <c r="H32" s="30"/>
      <c r="I32" s="30"/>
      <c r="J32" s="30"/>
      <c r="K32" s="2"/>
      <c r="L32" s="36"/>
      <c r="M32" s="36"/>
      <c r="N32" s="36"/>
      <c r="O32" s="36"/>
      <c r="P32" s="2"/>
      <c r="R32" s="127"/>
      <c r="S32" s="132"/>
      <c r="T32" s="132"/>
      <c r="U32" s="132"/>
      <c r="V32" s="132"/>
      <c r="W32" s="2"/>
      <c r="X32" s="2"/>
      <c r="AA32" s="2"/>
      <c r="AB32" s="59"/>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row>
    <row r="33" spans="4:57">
      <c r="D33" s="36"/>
      <c r="E33" s="36"/>
      <c r="F33" s="36"/>
      <c r="G33" s="30"/>
      <c r="H33" s="30"/>
      <c r="I33" s="30"/>
      <c r="J33" s="30"/>
      <c r="K33" s="2"/>
      <c r="L33" s="36"/>
      <c r="M33" s="36"/>
      <c r="N33" s="36"/>
      <c r="O33" s="36"/>
      <c r="P33" s="2"/>
      <c r="R33" s="127"/>
      <c r="S33" s="132"/>
      <c r="T33" s="132"/>
      <c r="U33" s="132"/>
      <c r="V33" s="132"/>
      <c r="W33" s="2"/>
      <c r="X33" s="2"/>
      <c r="Y33" s="2"/>
      <c r="Z33" s="2"/>
      <c r="AA33" s="2"/>
      <c r="AB33" s="59"/>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row>
    <row r="34" spans="4:57">
      <c r="D34" s="36"/>
      <c r="E34" s="36"/>
      <c r="F34" s="36"/>
      <c r="G34" s="26"/>
      <c r="H34" s="26"/>
      <c r="I34" s="26"/>
      <c r="J34" s="26"/>
      <c r="K34" s="2"/>
      <c r="L34" s="37"/>
      <c r="M34" s="37"/>
      <c r="N34" s="37"/>
      <c r="O34" s="37"/>
      <c r="P34" s="2"/>
      <c r="R34" s="127"/>
      <c r="S34" s="132"/>
      <c r="T34" s="132"/>
      <c r="U34" s="132"/>
      <c r="V34" s="132"/>
      <c r="W34" s="2"/>
      <c r="X34" s="2"/>
      <c r="Y34" s="2"/>
      <c r="Z34" s="2"/>
      <c r="AA34" s="2"/>
      <c r="AB34" s="59"/>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row>
    <row r="35" spans="4:57">
      <c r="D35" s="36"/>
      <c r="E35" s="36"/>
      <c r="F35" s="36"/>
      <c r="G35" s="30"/>
      <c r="H35" s="30"/>
      <c r="I35" s="30"/>
      <c r="J35" s="30"/>
      <c r="K35" s="2"/>
      <c r="L35" s="36"/>
      <c r="M35" s="36"/>
      <c r="N35" s="36"/>
      <c r="O35" s="36"/>
      <c r="P35" s="2"/>
      <c r="R35" s="127"/>
      <c r="S35" s="132"/>
      <c r="T35" s="132"/>
      <c r="U35" s="132"/>
      <c r="V35" s="132"/>
      <c r="W35" s="2"/>
      <c r="X35" s="2"/>
      <c r="Y35" s="2"/>
      <c r="Z35" s="2"/>
      <c r="AA35" s="2"/>
      <c r="AB35" s="2"/>
      <c r="AC35" s="2"/>
      <c r="AD35" s="2"/>
      <c r="AE35" s="2"/>
      <c r="AF35" s="2"/>
      <c r="AG35" s="2"/>
      <c r="AH35" s="2"/>
      <c r="AJ35" s="2"/>
      <c r="AK35" s="2"/>
      <c r="AL35" s="2"/>
      <c r="AM35" s="2"/>
      <c r="AN35" s="2"/>
      <c r="AO35" s="2"/>
      <c r="AP35" s="2"/>
      <c r="AQ35" s="2"/>
      <c r="AR35" s="2"/>
      <c r="AS35" s="2"/>
      <c r="AT35" s="2"/>
      <c r="AU35" s="2"/>
      <c r="AV35" s="2"/>
      <c r="AW35" s="2"/>
      <c r="AX35" s="2"/>
      <c r="AY35" s="2"/>
      <c r="AZ35" s="2"/>
      <c r="BA35" s="2"/>
      <c r="BB35" s="2"/>
      <c r="BC35" s="2"/>
      <c r="BD35" s="2"/>
      <c r="BE35" s="2"/>
    </row>
    <row r="36" spans="4:57">
      <c r="G36" s="2"/>
      <c r="H36" s="2"/>
      <c r="I36" s="2"/>
      <c r="J36" s="2"/>
      <c r="K36" s="2"/>
      <c r="L36" s="36"/>
      <c r="M36" s="36"/>
      <c r="N36" s="36"/>
      <c r="O36" s="36"/>
      <c r="P36" s="2"/>
      <c r="W36" s="2"/>
      <c r="X36" s="2"/>
    </row>
    <row r="37" spans="4:57" s="49" customFormat="1" ht="15" customHeight="1">
      <c r="G37" s="22"/>
      <c r="H37" s="22"/>
      <c r="I37" s="22"/>
      <c r="J37" s="22"/>
      <c r="K37" s="22"/>
      <c r="L37" s="66"/>
      <c r="M37" s="66"/>
      <c r="N37" s="66"/>
      <c r="O37" s="66"/>
      <c r="P37" s="22"/>
      <c r="Q37" s="22"/>
      <c r="R37" s="143"/>
      <c r="S37" s="144"/>
      <c r="T37" s="144"/>
      <c r="U37" s="144"/>
      <c r="V37" s="144"/>
      <c r="W37" s="113"/>
      <c r="X37" s="67"/>
    </row>
    <row r="38" spans="4:57" s="49" customFormat="1" ht="15" customHeight="1">
      <c r="G38" s="22"/>
      <c r="H38" s="22"/>
      <c r="I38" s="22"/>
      <c r="J38" s="22"/>
      <c r="K38" s="22"/>
      <c r="L38" s="68"/>
      <c r="M38" s="66"/>
      <c r="N38" s="66"/>
      <c r="O38" s="66"/>
      <c r="P38" s="22"/>
      <c r="Q38" s="22"/>
      <c r="R38" s="143"/>
      <c r="S38" s="145"/>
      <c r="T38" s="22"/>
      <c r="U38" s="22"/>
      <c r="V38" s="22"/>
      <c r="W38" s="22"/>
      <c r="X38" s="22"/>
      <c r="AW38" s="69"/>
      <c r="AX38" s="69"/>
      <c r="AZ38" s="69"/>
      <c r="BA38" s="69"/>
      <c r="BB38" s="69"/>
      <c r="BC38" s="69"/>
    </row>
    <row r="39" spans="4:57" s="49" customFormat="1" ht="15" customHeight="1">
      <c r="G39" s="22"/>
      <c r="H39" s="22"/>
      <c r="I39" s="22"/>
      <c r="J39" s="22"/>
      <c r="K39" s="22"/>
      <c r="L39" s="22"/>
      <c r="M39" s="22"/>
      <c r="N39" s="22"/>
      <c r="O39" s="22"/>
      <c r="P39" s="22"/>
      <c r="Q39" s="22"/>
      <c r="R39" s="143"/>
      <c r="S39" s="113"/>
      <c r="T39" s="22"/>
      <c r="U39" s="22"/>
      <c r="V39" s="22"/>
      <c r="W39" s="22"/>
      <c r="X39" s="22"/>
      <c r="AW39" s="22"/>
      <c r="AX39" s="22"/>
      <c r="AZ39" s="22"/>
      <c r="BA39" s="22"/>
      <c r="BB39" s="22"/>
      <c r="BC39" s="22"/>
    </row>
    <row r="40" spans="4:57" s="49" customFormat="1" ht="15" customHeight="1">
      <c r="G40" s="71"/>
      <c r="H40" s="68"/>
      <c r="I40" s="68"/>
      <c r="J40" s="68"/>
      <c r="K40" s="22"/>
      <c r="L40" s="22"/>
      <c r="M40" s="22"/>
      <c r="N40" s="22"/>
      <c r="O40" s="22"/>
      <c r="P40" s="22"/>
      <c r="Q40" s="22"/>
      <c r="R40" s="143"/>
      <c r="S40" s="146"/>
      <c r="T40" s="22"/>
      <c r="U40" s="22"/>
      <c r="V40" s="22"/>
      <c r="W40" s="22"/>
      <c r="X40" s="22"/>
      <c r="AW40" s="42"/>
      <c r="AX40" s="42"/>
      <c r="AZ40" s="47"/>
      <c r="BA40" s="47"/>
      <c r="BB40" s="47"/>
      <c r="BC40" s="47"/>
    </row>
    <row r="41" spans="4:57" s="48" customFormat="1" ht="15" customHeight="1">
      <c r="G41" s="72"/>
      <c r="H41" s="72"/>
      <c r="I41" s="72"/>
      <c r="J41" s="72"/>
      <c r="K41" s="47"/>
      <c r="L41" s="47"/>
      <c r="M41" s="47"/>
      <c r="N41" s="47"/>
      <c r="O41" s="47"/>
      <c r="P41" s="47"/>
      <c r="Q41" s="47"/>
      <c r="R41" s="147"/>
      <c r="S41" s="148"/>
      <c r="T41" s="139"/>
      <c r="U41" s="139"/>
      <c r="V41" s="139"/>
      <c r="W41" s="138"/>
      <c r="X41" s="47"/>
      <c r="AW41" s="43"/>
      <c r="AX41" s="43"/>
      <c r="AZ41" s="47"/>
      <c r="BA41" s="47"/>
      <c r="BB41" s="47"/>
      <c r="BC41" s="47"/>
    </row>
    <row r="42" spans="4:57" s="48" customFormat="1" ht="15" customHeight="1">
      <c r="G42" s="74"/>
      <c r="H42" s="74"/>
      <c r="I42" s="74"/>
      <c r="J42" s="74"/>
      <c r="K42" s="47"/>
      <c r="L42" s="47"/>
      <c r="M42" s="47"/>
      <c r="N42" s="47"/>
      <c r="O42" s="47"/>
      <c r="P42" s="47"/>
      <c r="Q42" s="47"/>
      <c r="R42" s="73"/>
      <c r="S42" s="75"/>
      <c r="T42" s="47"/>
      <c r="U42" s="47"/>
      <c r="V42" s="47"/>
      <c r="W42" s="47"/>
      <c r="X42" s="47"/>
      <c r="AW42" s="44"/>
      <c r="AX42" s="44"/>
      <c r="AZ42" s="45"/>
      <c r="BA42" s="45"/>
      <c r="BB42" s="45"/>
      <c r="BC42" s="45"/>
    </row>
    <row r="43" spans="4:57" s="48" customFormat="1" ht="15" customHeight="1">
      <c r="G43" s="74"/>
      <c r="H43" s="74"/>
      <c r="I43" s="74"/>
      <c r="J43" s="74"/>
      <c r="K43" s="47"/>
      <c r="L43" s="47"/>
      <c r="M43" s="47"/>
      <c r="N43" s="47"/>
      <c r="O43" s="47"/>
      <c r="P43" s="47"/>
      <c r="Q43" s="47"/>
      <c r="R43" s="73"/>
      <c r="S43" s="75"/>
      <c r="T43" s="47"/>
      <c r="U43" s="47"/>
      <c r="V43" s="47"/>
      <c r="W43" s="47"/>
      <c r="X43" s="47"/>
      <c r="AW43" s="44"/>
      <c r="AX43" s="44"/>
      <c r="AZ43" s="45"/>
      <c r="BA43" s="45"/>
      <c r="BB43" s="45"/>
      <c r="BC43" s="45"/>
    </row>
    <row r="44" spans="4:57" s="48" customFormat="1" ht="15" customHeight="1">
      <c r="G44" s="47"/>
      <c r="H44" s="47"/>
      <c r="I44" s="47"/>
      <c r="J44" s="47"/>
      <c r="K44" s="47"/>
      <c r="L44" s="47"/>
      <c r="M44" s="47"/>
      <c r="N44" s="47"/>
      <c r="O44" s="47"/>
      <c r="P44" s="47"/>
      <c r="Q44" s="47"/>
      <c r="R44" s="73"/>
      <c r="S44" s="47"/>
      <c r="T44" s="47"/>
      <c r="U44" s="47"/>
      <c r="V44" s="47"/>
      <c r="W44" s="47"/>
      <c r="X44" s="47"/>
      <c r="AW44" s="44"/>
      <c r="AX44" s="44"/>
      <c r="AZ44" s="45"/>
      <c r="BA44" s="45"/>
      <c r="BB44" s="45"/>
      <c r="BC44" s="45"/>
    </row>
    <row r="45" spans="4:57" s="48" customFormat="1" ht="15" customHeight="1">
      <c r="G45" s="47"/>
      <c r="H45" s="47"/>
      <c r="I45" s="47"/>
      <c r="J45" s="47"/>
      <c r="K45" s="47"/>
      <c r="L45" s="47"/>
      <c r="M45" s="47"/>
      <c r="N45" s="47"/>
      <c r="O45" s="47"/>
      <c r="P45" s="47"/>
      <c r="Q45" s="47"/>
      <c r="R45" s="47"/>
      <c r="S45" s="47"/>
      <c r="T45" s="47"/>
      <c r="U45" s="47"/>
      <c r="V45" s="47"/>
      <c r="W45" s="47"/>
      <c r="X45" s="47"/>
      <c r="AW45" s="44"/>
      <c r="AX45" s="44"/>
      <c r="AZ45" s="45"/>
      <c r="BA45" s="45"/>
      <c r="BB45" s="45"/>
      <c r="BC45" s="45"/>
    </row>
    <row r="46" spans="4:57" s="48" customFormat="1" ht="15" customHeight="1">
      <c r="G46" s="47"/>
      <c r="H46" s="47"/>
      <c r="I46" s="47"/>
      <c r="J46" s="47"/>
      <c r="K46" s="47"/>
      <c r="L46" s="47"/>
      <c r="M46" s="47"/>
      <c r="N46" s="47"/>
      <c r="O46" s="47"/>
      <c r="P46" s="47"/>
      <c r="Q46" s="47"/>
      <c r="R46" s="47"/>
      <c r="S46" s="47"/>
      <c r="T46" s="47"/>
      <c r="U46" s="47"/>
      <c r="V46" s="47"/>
      <c r="W46" s="47"/>
      <c r="AW46" s="44"/>
      <c r="AX46" s="44"/>
      <c r="AZ46" s="45"/>
      <c r="BA46" s="45"/>
      <c r="BB46" s="46"/>
      <c r="BC46" s="45"/>
    </row>
    <row r="47" spans="4:57" s="48" customFormat="1" ht="15" customHeight="1">
      <c r="G47" s="47"/>
      <c r="H47" s="47"/>
      <c r="I47" s="47"/>
      <c r="J47" s="47"/>
      <c r="K47" s="47"/>
      <c r="L47" s="47"/>
      <c r="M47" s="47"/>
      <c r="N47" s="47"/>
      <c r="O47" s="47"/>
      <c r="P47" s="47"/>
      <c r="Q47" s="47"/>
      <c r="R47" s="47"/>
      <c r="S47" s="47"/>
      <c r="T47" s="47"/>
      <c r="U47" s="47"/>
      <c r="V47" s="47"/>
      <c r="W47" s="47"/>
      <c r="X47" s="47"/>
      <c r="AW47" s="44"/>
      <c r="AX47" s="44"/>
      <c r="AZ47" s="45"/>
      <c r="BA47" s="45"/>
      <c r="BB47" s="46"/>
      <c r="BC47" s="45"/>
    </row>
    <row r="48" spans="4:57" s="48" customFormat="1" ht="15" customHeight="1">
      <c r="G48" s="47"/>
      <c r="H48" s="47"/>
      <c r="I48" s="47"/>
      <c r="J48" s="47"/>
      <c r="K48" s="47"/>
      <c r="L48" s="47"/>
      <c r="M48" s="47"/>
      <c r="N48" s="47"/>
      <c r="O48" s="47"/>
      <c r="P48" s="47"/>
      <c r="Q48" s="47"/>
      <c r="R48" s="47"/>
      <c r="S48" s="47"/>
      <c r="T48" s="47"/>
      <c r="U48" s="47"/>
      <c r="V48" s="47"/>
      <c r="W48" s="47"/>
      <c r="X48" s="47"/>
      <c r="AW48" s="44"/>
      <c r="AX48" s="44"/>
      <c r="AZ48" s="45"/>
      <c r="BA48" s="45"/>
      <c r="BB48" s="45"/>
      <c r="BC48" s="45"/>
    </row>
    <row r="49" spans="1:57" s="48" customFormat="1" ht="15" customHeight="1">
      <c r="G49" s="47"/>
      <c r="H49" s="47"/>
      <c r="I49" s="47"/>
      <c r="J49" s="47"/>
      <c r="K49" s="47"/>
      <c r="L49" s="47"/>
      <c r="M49" s="47"/>
      <c r="N49" s="47"/>
      <c r="O49" s="47"/>
      <c r="P49" s="47"/>
      <c r="Q49" s="47"/>
      <c r="R49" s="47"/>
      <c r="S49" s="47"/>
      <c r="T49" s="47"/>
      <c r="U49" s="47"/>
      <c r="V49" s="47"/>
      <c r="W49" s="47"/>
      <c r="X49" s="47"/>
      <c r="AW49" s="44"/>
      <c r="AX49" s="44"/>
      <c r="AZ49" s="45"/>
      <c r="BA49" s="45"/>
      <c r="BB49" s="45"/>
      <c r="BC49" s="45"/>
    </row>
    <row r="50" spans="1:57" s="48" customFormat="1" ht="15" customHeight="1">
      <c r="A50" s="47"/>
      <c r="B50" s="38"/>
      <c r="C50" s="38"/>
      <c r="D50" s="39"/>
      <c r="E50" s="40"/>
      <c r="F50" s="40"/>
      <c r="G50" s="47"/>
      <c r="H50" s="47"/>
      <c r="I50" s="47"/>
      <c r="J50" s="47"/>
      <c r="K50" s="47"/>
      <c r="L50" s="47"/>
      <c r="M50" s="47"/>
      <c r="N50" s="47"/>
      <c r="O50" s="47"/>
      <c r="P50" s="47"/>
      <c r="Q50" s="47"/>
      <c r="R50" s="47"/>
      <c r="S50" s="47"/>
      <c r="T50" s="47"/>
      <c r="U50" s="47"/>
      <c r="V50" s="47"/>
      <c r="W50" s="47"/>
      <c r="X50" s="47"/>
      <c r="AW50" s="44"/>
      <c r="AX50" s="44"/>
      <c r="AZ50" s="45"/>
      <c r="BA50" s="45"/>
      <c r="BB50" s="45"/>
      <c r="BC50" s="45"/>
    </row>
    <row r="51" spans="1:57" s="48" customFormat="1" ht="15" customHeight="1">
      <c r="A51" s="47"/>
      <c r="B51" s="38"/>
      <c r="C51" s="38"/>
      <c r="D51" s="39"/>
      <c r="E51" s="40"/>
      <c r="F51" s="40"/>
      <c r="G51" s="47"/>
      <c r="H51" s="47"/>
      <c r="I51" s="47"/>
      <c r="J51" s="47"/>
      <c r="K51" s="47"/>
      <c r="L51" s="47"/>
      <c r="M51" s="47"/>
      <c r="N51" s="47"/>
      <c r="O51" s="47"/>
      <c r="P51" s="47"/>
      <c r="Q51" s="47"/>
      <c r="R51" s="47"/>
      <c r="S51" s="47"/>
      <c r="T51" s="47"/>
      <c r="U51" s="47"/>
      <c r="V51" s="47"/>
      <c r="W51" s="47"/>
      <c r="X51" s="47"/>
      <c r="AW51" s="44"/>
      <c r="AX51" s="44"/>
      <c r="AZ51" s="45"/>
      <c r="BA51" s="45"/>
      <c r="BB51" s="45"/>
      <c r="BC51" s="45"/>
    </row>
    <row r="52" spans="1:57" s="48" customFormat="1" ht="15" customHeight="1">
      <c r="A52" s="47"/>
      <c r="B52" s="38"/>
      <c r="C52" s="38"/>
      <c r="D52" s="39"/>
      <c r="E52" s="40"/>
      <c r="F52" s="40"/>
      <c r="G52" s="47"/>
      <c r="H52" s="47"/>
      <c r="I52" s="47"/>
      <c r="J52" s="47"/>
      <c r="K52" s="47"/>
      <c r="L52" s="47"/>
      <c r="M52" s="47"/>
      <c r="N52" s="47"/>
      <c r="O52" s="47"/>
      <c r="P52" s="47"/>
      <c r="Q52" s="47"/>
      <c r="R52" s="47"/>
      <c r="S52" s="47"/>
      <c r="T52" s="47"/>
      <c r="U52" s="47"/>
      <c r="V52" s="47"/>
      <c r="W52" s="47"/>
      <c r="X52" s="47"/>
      <c r="AW52" s="44"/>
      <c r="AX52" s="44"/>
      <c r="AZ52" s="45"/>
      <c r="BA52" s="45"/>
      <c r="BB52" s="45"/>
      <c r="BC52" s="45"/>
    </row>
    <row r="53" spans="1:57" s="48" customFormat="1" ht="15" customHeight="1">
      <c r="A53" s="47"/>
      <c r="B53" s="38"/>
      <c r="C53" s="38"/>
      <c r="D53" s="39"/>
      <c r="E53" s="40"/>
      <c r="F53" s="40"/>
      <c r="G53" s="47"/>
      <c r="H53" s="47"/>
      <c r="I53" s="47"/>
      <c r="J53" s="47"/>
      <c r="K53" s="47"/>
      <c r="L53" s="47"/>
      <c r="M53" s="47"/>
      <c r="N53" s="47"/>
      <c r="O53" s="47"/>
      <c r="P53" s="47"/>
      <c r="Q53" s="47"/>
      <c r="R53" s="47"/>
      <c r="S53" s="47"/>
      <c r="T53" s="47"/>
      <c r="U53" s="47"/>
      <c r="V53" s="47"/>
      <c r="W53" s="47"/>
      <c r="X53" s="47"/>
      <c r="AW53" s="44"/>
      <c r="AX53" s="44"/>
      <c r="AZ53" s="45"/>
      <c r="BA53" s="45"/>
      <c r="BB53" s="45"/>
      <c r="BC53" s="45"/>
    </row>
    <row r="54" spans="1:57" s="48" customFormat="1" ht="15" customHeight="1">
      <c r="A54" s="47"/>
      <c r="B54" s="38"/>
      <c r="C54" s="38"/>
      <c r="D54" s="39"/>
      <c r="E54" s="40"/>
      <c r="F54" s="40"/>
      <c r="G54" s="47"/>
      <c r="H54" s="47"/>
      <c r="I54" s="47"/>
      <c r="J54" s="47"/>
      <c r="K54" s="47"/>
      <c r="L54" s="47"/>
      <c r="M54" s="47"/>
      <c r="N54" s="47"/>
      <c r="O54" s="47"/>
      <c r="P54" s="47"/>
      <c r="Q54" s="47"/>
      <c r="R54" s="47"/>
      <c r="S54" s="47"/>
      <c r="T54" s="47"/>
      <c r="U54" s="47"/>
      <c r="V54" s="47"/>
      <c r="W54" s="47"/>
      <c r="X54" s="47"/>
      <c r="AW54" s="44"/>
      <c r="AX54" s="44"/>
      <c r="AZ54" s="45"/>
      <c r="BA54" s="45"/>
      <c r="BB54" s="45"/>
      <c r="BC54" s="45"/>
    </row>
    <row r="55" spans="1:57" s="48" customFormat="1" ht="15" customHeight="1">
      <c r="A55" s="47"/>
      <c r="B55" s="38"/>
      <c r="C55" s="38"/>
      <c r="D55" s="39"/>
      <c r="E55" s="40"/>
      <c r="F55" s="40"/>
      <c r="G55" s="47"/>
      <c r="H55" s="47"/>
      <c r="I55" s="47"/>
      <c r="J55" s="47"/>
      <c r="K55" s="47"/>
      <c r="L55" s="47"/>
      <c r="M55" s="47"/>
      <c r="N55" s="47"/>
      <c r="O55" s="47"/>
      <c r="P55" s="47"/>
      <c r="Q55" s="47"/>
      <c r="R55" s="47"/>
      <c r="S55" s="47"/>
      <c r="T55" s="47"/>
      <c r="U55" s="47"/>
      <c r="V55" s="47"/>
      <c r="W55" s="47"/>
      <c r="X55" s="47"/>
      <c r="AW55" s="44"/>
      <c r="AX55" s="44"/>
      <c r="AZ55" s="45"/>
      <c r="BA55" s="45"/>
      <c r="BB55" s="45"/>
      <c r="BC55" s="45"/>
    </row>
    <row r="56" spans="1:57" s="48" customFormat="1" ht="15" customHeight="1">
      <c r="A56" s="47"/>
      <c r="B56" s="38"/>
      <c r="C56" s="38"/>
      <c r="D56" s="39"/>
      <c r="E56" s="40"/>
      <c r="F56" s="40"/>
      <c r="G56" s="47"/>
      <c r="H56" s="47"/>
      <c r="I56" s="47"/>
      <c r="J56" s="47"/>
      <c r="K56" s="47"/>
      <c r="L56" s="47"/>
      <c r="M56" s="47"/>
      <c r="N56" s="47"/>
      <c r="O56" s="47"/>
      <c r="P56" s="47"/>
      <c r="Q56" s="47"/>
      <c r="R56" s="47"/>
      <c r="S56" s="47"/>
      <c r="T56" s="47"/>
      <c r="U56" s="47"/>
      <c r="V56" s="47"/>
      <c r="W56" s="47"/>
      <c r="X56" s="47"/>
      <c r="AW56" s="44"/>
      <c r="AX56" s="44"/>
      <c r="AZ56" s="45"/>
      <c r="BA56" s="45"/>
      <c r="BB56" s="45"/>
      <c r="BC56" s="45"/>
    </row>
    <row r="57" spans="1:57">
      <c r="A57" s="2"/>
      <c r="B57" s="38"/>
      <c r="C57" s="38"/>
      <c r="D57" s="39"/>
      <c r="E57" s="40"/>
      <c r="F57" s="40"/>
      <c r="G57" s="2"/>
      <c r="H57" s="2"/>
      <c r="I57" s="2"/>
      <c r="J57" s="2"/>
      <c r="K57" s="2"/>
      <c r="L57" s="2"/>
      <c r="M57" s="2"/>
      <c r="N57" s="2"/>
      <c r="O57" s="2"/>
      <c r="P57" s="2"/>
      <c r="Q57" s="2"/>
      <c r="R57" s="2"/>
      <c r="S57" s="2"/>
      <c r="T57" s="2"/>
      <c r="U57" s="2"/>
      <c r="V57" s="2"/>
      <c r="W57" s="2"/>
      <c r="X57" s="2"/>
      <c r="AW57" s="2"/>
      <c r="AX57" s="2"/>
      <c r="AY57" s="2"/>
      <c r="AZ57" s="2"/>
      <c r="BA57" s="2"/>
      <c r="BB57" s="2"/>
      <c r="BC57" s="2"/>
      <c r="BD57" s="2"/>
      <c r="BE57" s="2"/>
    </row>
    <row r="58" spans="1:57">
      <c r="A58" s="2"/>
      <c r="B58" s="38"/>
      <c r="C58" s="38"/>
      <c r="D58" s="39"/>
      <c r="E58" s="40"/>
      <c r="F58" s="40"/>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row>
    <row r="59" spans="1:57">
      <c r="A59" s="2"/>
      <c r="B59" s="38"/>
      <c r="C59" s="38"/>
      <c r="D59" s="39"/>
      <c r="E59" s="40"/>
      <c r="F59" s="40"/>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row>
    <row r="60" spans="1:57" hidden="1">
      <c r="B60" s="8"/>
      <c r="C60" s="8"/>
      <c r="D60" s="9"/>
      <c r="E60" s="10"/>
      <c r="F60" s="10"/>
      <c r="AT60" s="2"/>
    </row>
    <row r="61" spans="1:57" hidden="1">
      <c r="B61" s="8"/>
      <c r="C61" s="8"/>
      <c r="D61" s="9"/>
      <c r="E61" s="10"/>
      <c r="F61" s="10"/>
      <c r="G61" s="3"/>
    </row>
    <row r="62" spans="1:57" hidden="1">
      <c r="B62" s="8"/>
      <c r="C62" s="8"/>
      <c r="D62" s="9"/>
      <c r="E62" s="10"/>
      <c r="F62" s="10"/>
      <c r="G62" s="5"/>
    </row>
    <row r="63" spans="1:57" hidden="1">
      <c r="B63" s="8"/>
      <c r="C63" s="8"/>
      <c r="D63" s="9"/>
      <c r="E63" s="10"/>
      <c r="F63" s="10"/>
      <c r="G63" s="6"/>
    </row>
    <row r="64" spans="1:57" hidden="1">
      <c r="B64" s="8"/>
      <c r="C64" s="8"/>
      <c r="D64" s="9"/>
      <c r="E64" s="10"/>
      <c r="F64" s="10"/>
      <c r="G64" s="3"/>
      <c r="H64" s="3"/>
      <c r="I64" s="3"/>
      <c r="J64" s="3"/>
    </row>
    <row r="65" spans="2:50" hidden="1">
      <c r="B65" s="8"/>
      <c r="C65" s="8"/>
      <c r="D65" s="9"/>
      <c r="E65" s="10"/>
      <c r="F65" s="10"/>
      <c r="H65" s="5"/>
      <c r="I65" s="5"/>
      <c r="J65" s="5"/>
      <c r="X65" s="12"/>
      <c r="Y65" s="12"/>
      <c r="Z65" s="12"/>
      <c r="AA65" s="12"/>
      <c r="AB65" s="12"/>
      <c r="AC65" s="12"/>
      <c r="AD65" s="12"/>
      <c r="AE65" s="12"/>
      <c r="AF65" s="12"/>
      <c r="AG65" s="12"/>
      <c r="AH65" s="12"/>
      <c r="AI65" s="12"/>
      <c r="AJ65" s="12"/>
      <c r="AK65" s="12"/>
      <c r="AL65" s="12"/>
      <c r="AM65" s="11"/>
      <c r="AN65" s="11"/>
      <c r="AO65" s="11"/>
      <c r="AP65" s="11"/>
      <c r="AQ65" s="11"/>
      <c r="AR65" s="11"/>
      <c r="AS65" s="11"/>
      <c r="AU65" s="11"/>
      <c r="AV65" s="11"/>
      <c r="AW65" s="11"/>
    </row>
    <row r="66" spans="2:50" hidden="1">
      <c r="B66" s="8"/>
      <c r="C66" s="8"/>
      <c r="D66" s="9"/>
      <c r="E66" s="10"/>
      <c r="F66" s="10"/>
      <c r="G66" s="3"/>
      <c r="H66" s="3"/>
      <c r="I66" s="3"/>
      <c r="J66" s="3"/>
      <c r="X66" s="12"/>
      <c r="Y66" s="12"/>
      <c r="Z66" s="12"/>
      <c r="AA66" s="12"/>
      <c r="AB66" s="12"/>
      <c r="AC66" s="12"/>
      <c r="AD66" s="12"/>
      <c r="AE66" s="12"/>
      <c r="AF66" s="12"/>
      <c r="AG66" s="12"/>
      <c r="AH66" s="12"/>
      <c r="AI66" s="12"/>
      <c r="AJ66" s="12"/>
      <c r="AK66" s="12"/>
      <c r="AL66" s="12"/>
      <c r="AM66" s="12"/>
      <c r="AN66" s="11"/>
      <c r="AO66" s="11"/>
      <c r="AP66" s="11"/>
      <c r="AQ66" s="11"/>
      <c r="AR66" s="11"/>
      <c r="AS66" s="11"/>
      <c r="AT66" s="11"/>
      <c r="AU66" s="11"/>
      <c r="AV66" s="11"/>
      <c r="AW66" s="11"/>
      <c r="AX66" s="11"/>
    </row>
    <row r="67" spans="2:50" hidden="1">
      <c r="B67" s="8"/>
      <c r="C67" s="8"/>
      <c r="D67" s="9"/>
      <c r="E67" s="10"/>
      <c r="F67" s="10"/>
      <c r="G67" s="7"/>
      <c r="H67" s="7"/>
      <c r="I67" s="7"/>
      <c r="J67" s="7"/>
      <c r="K67" s="7"/>
      <c r="L67" s="7"/>
      <c r="M67" s="7"/>
      <c r="N67" s="7"/>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2:50" hidden="1">
      <c r="B68" s="8"/>
      <c r="C68" s="8"/>
      <c r="D68" s="9"/>
      <c r="E68" s="10"/>
      <c r="F68" s="10"/>
      <c r="G68" s="13"/>
      <c r="H68" s="13"/>
      <c r="I68" s="13"/>
      <c r="J68" s="13"/>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2:50" hidden="1">
      <c r="B69" s="8"/>
      <c r="C69" s="8"/>
      <c r="D69" s="9"/>
      <c r="E69" s="10"/>
      <c r="F69" s="10"/>
      <c r="G69" s="13"/>
      <c r="H69" s="13"/>
      <c r="I69" s="13"/>
      <c r="J69" s="13"/>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2:50" hidden="1">
      <c r="B70" s="8"/>
      <c r="C70" s="8"/>
      <c r="D70" s="9"/>
      <c r="E70" s="10"/>
      <c r="F70" s="10"/>
      <c r="G70" s="13"/>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2:50" hidden="1">
      <c r="B71" s="8"/>
      <c r="C71" s="8"/>
      <c r="D71" s="9"/>
      <c r="E71" s="10"/>
      <c r="F71" s="10"/>
      <c r="G71" s="13"/>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2:50" hidden="1">
      <c r="B72" s="8"/>
      <c r="C72" s="8"/>
      <c r="D72" s="9"/>
      <c r="E72" s="10"/>
      <c r="F72" s="10"/>
      <c r="G72" s="3"/>
      <c r="H72" s="3"/>
      <c r="I72" s="3"/>
      <c r="J72" s="3"/>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2:50" hidden="1">
      <c r="B73" s="8"/>
      <c r="C73" s="8"/>
      <c r="D73" s="9"/>
      <c r="E73" s="10"/>
      <c r="F73" s="10"/>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2:50" hidden="1">
      <c r="B74" s="8"/>
      <c r="C74" s="8"/>
      <c r="D74" s="9"/>
      <c r="E74" s="10"/>
      <c r="F74" s="10"/>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2:50" hidden="1">
      <c r="B75" s="8"/>
      <c r="C75" s="8"/>
      <c r="D75" s="9"/>
      <c r="E75" s="10"/>
      <c r="F75" s="10"/>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2:50" hidden="1">
      <c r="B76" s="8"/>
      <c r="C76" s="8"/>
      <c r="D76" s="9"/>
      <c r="E76" s="10"/>
      <c r="F76" s="10"/>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2:50" hidden="1">
      <c r="B77" s="8"/>
      <c r="C77" s="8"/>
      <c r="D77" s="9"/>
      <c r="E77" s="10"/>
      <c r="F77" s="10"/>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2:50" hidden="1">
      <c r="B78" s="8"/>
      <c r="C78" s="8"/>
      <c r="D78" s="9"/>
      <c r="E78" s="10"/>
      <c r="F78" s="10"/>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2:50" hidden="1">
      <c r="B79" s="8"/>
      <c r="C79" s="8"/>
      <c r="D79" s="9"/>
      <c r="E79" s="10"/>
      <c r="F79" s="10"/>
      <c r="G79" s="3"/>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2:50" hidden="1">
      <c r="B80" s="8"/>
      <c r="C80" s="8"/>
      <c r="D80" s="9"/>
      <c r="E80" s="10"/>
      <c r="F80" s="10"/>
      <c r="G80" s="5"/>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2:50" hidden="1">
      <c r="B81" s="8"/>
      <c r="C81" s="8"/>
      <c r="D81" s="9"/>
      <c r="E81" s="10"/>
      <c r="F81" s="10"/>
      <c r="G81" s="6"/>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2:50" hidden="1">
      <c r="B82" s="8"/>
      <c r="C82" s="8"/>
      <c r="D82" s="9"/>
      <c r="E82" s="10"/>
      <c r="F82" s="10"/>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2:50" hidden="1">
      <c r="B83" s="8"/>
      <c r="C83" s="8"/>
      <c r="D83" s="9"/>
      <c r="E83" s="10"/>
      <c r="F83" s="10"/>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2:50" hidden="1">
      <c r="B84" s="8"/>
      <c r="C84" s="8"/>
      <c r="D84" s="9"/>
      <c r="E84" s="10"/>
      <c r="F84" s="10"/>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2:50" hidden="1">
      <c r="B85" s="8"/>
      <c r="C85" s="8"/>
      <c r="D85" s="9"/>
      <c r="E85" s="10"/>
      <c r="F85" s="10"/>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2:50" hidden="1">
      <c r="B86" s="8"/>
      <c r="C86" s="8"/>
      <c r="D86" s="9"/>
      <c r="E86" s="10"/>
      <c r="F86" s="10"/>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2:50" hidden="1">
      <c r="B87" s="8"/>
      <c r="C87" s="8"/>
      <c r="D87" s="9"/>
      <c r="E87" s="10"/>
      <c r="F87" s="10"/>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2:50" hidden="1">
      <c r="B88" s="8"/>
      <c r="C88" s="8"/>
      <c r="D88" s="9"/>
      <c r="E88" s="10"/>
      <c r="F88" s="10"/>
      <c r="G88" s="3"/>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2:50" hidden="1">
      <c r="B89" s="8"/>
      <c r="C89" s="8"/>
      <c r="D89" s="9"/>
      <c r="E89" s="10"/>
      <c r="F89" s="10"/>
      <c r="G89" s="5"/>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2:50" hidden="1">
      <c r="B90" s="8"/>
      <c r="C90" s="8"/>
      <c r="D90" s="9"/>
      <c r="E90" s="10"/>
      <c r="F90" s="10"/>
      <c r="G90" s="6"/>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2:50" hidden="1">
      <c r="B91" s="8"/>
      <c r="C91" s="8"/>
      <c r="D91" s="9"/>
      <c r="E91" s="10"/>
      <c r="F91" s="10"/>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2:50" hidden="1">
      <c r="B92" s="8"/>
      <c r="C92" s="8"/>
      <c r="D92" s="9"/>
      <c r="E92" s="10"/>
      <c r="F92" s="10"/>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2:50" hidden="1">
      <c r="B93" s="8"/>
      <c r="C93" s="8"/>
      <c r="D93" s="9"/>
      <c r="E93" s="10"/>
      <c r="F93" s="10"/>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2:50" hidden="1">
      <c r="B94" s="8"/>
      <c r="C94" s="8"/>
      <c r="D94" s="9"/>
      <c r="E94" s="10"/>
      <c r="F94" s="10"/>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2:50" hidden="1">
      <c r="B95" s="8"/>
      <c r="C95" s="8"/>
      <c r="D95" s="9"/>
      <c r="E95" s="10"/>
      <c r="F95" s="10"/>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2:50" hidden="1">
      <c r="B96" s="8"/>
      <c r="C96" s="8"/>
      <c r="D96" s="9"/>
      <c r="E96" s="10"/>
      <c r="F96" s="10"/>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46" hidden="1">
      <c r="B97" s="8"/>
      <c r="C97" s="8"/>
      <c r="D97" s="9"/>
      <c r="E97" s="10"/>
      <c r="F97" s="10"/>
      <c r="T97" s="4"/>
      <c r="U97" s="4"/>
      <c r="AC97" s="4"/>
      <c r="AD97" s="4"/>
      <c r="AE97" s="4"/>
      <c r="AF97" s="4"/>
      <c r="AT97" s="11"/>
    </row>
    <row r="98" spans="1:46" hidden="1">
      <c r="B98" s="8"/>
      <c r="C98" s="8"/>
      <c r="D98" s="9"/>
      <c r="E98" s="10"/>
      <c r="F98" s="10"/>
      <c r="T98" s="4"/>
      <c r="U98" s="4"/>
      <c r="AC98" s="4"/>
      <c r="AD98" s="4"/>
      <c r="AE98" s="4"/>
      <c r="AF98" s="4"/>
    </row>
    <row r="99" spans="1:46" hidden="1">
      <c r="B99" s="8"/>
      <c r="C99" s="8"/>
      <c r="D99" s="9"/>
      <c r="E99" s="10"/>
      <c r="F99" s="10"/>
      <c r="T99" s="4"/>
      <c r="U99" s="4"/>
      <c r="AC99" s="4"/>
      <c r="AD99" s="4"/>
      <c r="AE99" s="4"/>
      <c r="AF99" s="4"/>
    </row>
    <row r="100" spans="1:46" hidden="1">
      <c r="B100" s="8"/>
      <c r="C100" s="8"/>
      <c r="D100" s="9"/>
      <c r="E100" s="10"/>
      <c r="F100" s="10"/>
      <c r="T100" s="4"/>
      <c r="U100" s="4"/>
      <c r="AC100" s="4"/>
      <c r="AD100" s="4"/>
      <c r="AE100" s="4"/>
      <c r="AF100" s="4"/>
    </row>
    <row r="101" spans="1:46" hidden="1">
      <c r="B101" s="8"/>
      <c r="C101" s="8"/>
      <c r="D101" s="9"/>
      <c r="E101" s="10"/>
      <c r="F101" s="10"/>
      <c r="T101" s="4"/>
      <c r="U101" s="4"/>
      <c r="AC101" s="4"/>
      <c r="AD101" s="4"/>
      <c r="AE101" s="4"/>
      <c r="AF101" s="4"/>
    </row>
    <row r="102" spans="1:46" hidden="1">
      <c r="B102" s="8"/>
      <c r="C102" s="8"/>
      <c r="D102" s="9"/>
      <c r="E102" s="10"/>
      <c r="F102" s="10"/>
      <c r="R102" s="4"/>
      <c r="S102" s="4"/>
      <c r="T102" s="4"/>
      <c r="U102" s="4"/>
      <c r="AC102" s="4"/>
      <c r="AD102" s="4"/>
      <c r="AE102" s="4"/>
      <c r="AF102" s="4"/>
    </row>
    <row r="103" spans="1:46" hidden="1">
      <c r="B103" s="8"/>
      <c r="C103" s="8"/>
      <c r="D103" s="9"/>
      <c r="E103" s="10"/>
      <c r="F103" s="10"/>
      <c r="R103" s="4"/>
      <c r="S103" s="4"/>
      <c r="T103" s="4"/>
      <c r="U103" s="4"/>
      <c r="AC103" s="4"/>
      <c r="AD103" s="4"/>
      <c r="AE103" s="4"/>
      <c r="AF103" s="4"/>
    </row>
    <row r="104" spans="1:46" hidden="1">
      <c r="B104" s="8"/>
      <c r="C104" s="8"/>
      <c r="D104" s="9"/>
      <c r="E104" s="10"/>
      <c r="F104" s="10"/>
      <c r="R104" s="4"/>
      <c r="S104" s="4"/>
      <c r="T104" s="4"/>
      <c r="U104" s="4"/>
      <c r="AC104" s="4"/>
      <c r="AD104" s="4"/>
      <c r="AE104" s="4"/>
      <c r="AF104" s="4"/>
    </row>
    <row r="105" spans="1:46" hidden="1">
      <c r="B105" s="8"/>
      <c r="C105" s="8"/>
      <c r="D105" s="9"/>
      <c r="E105" s="10"/>
      <c r="F105" s="10"/>
      <c r="R105" s="4"/>
      <c r="S105" s="4"/>
      <c r="T105" s="4"/>
      <c r="U105" s="4"/>
      <c r="AC105" s="4"/>
      <c r="AD105" s="4"/>
      <c r="AE105" s="4"/>
      <c r="AF105" s="4"/>
    </row>
    <row r="106" spans="1:46" hidden="1">
      <c r="B106" s="8"/>
      <c r="C106" s="8"/>
      <c r="D106" s="9"/>
      <c r="E106" s="10"/>
      <c r="F106" s="10"/>
      <c r="R106" s="4"/>
      <c r="S106" s="4"/>
      <c r="T106" s="4"/>
      <c r="U106" s="4"/>
      <c r="AC106" s="4"/>
      <c r="AD106" s="4"/>
      <c r="AE106" s="4"/>
      <c r="AF106" s="4"/>
    </row>
    <row r="107" spans="1:46" hidden="1">
      <c r="B107" s="8"/>
      <c r="C107" s="8"/>
      <c r="D107" s="9"/>
      <c r="E107" s="10"/>
      <c r="F107" s="10"/>
      <c r="R107" s="4"/>
      <c r="S107" s="4"/>
      <c r="T107" s="4"/>
      <c r="U107" s="4"/>
      <c r="AC107" s="4"/>
      <c r="AD107" s="4"/>
      <c r="AE107" s="4"/>
      <c r="AF107" s="4"/>
    </row>
    <row r="108" spans="1:46" hidden="1">
      <c r="B108" s="8"/>
      <c r="C108" s="8"/>
      <c r="D108" s="9"/>
      <c r="E108" s="10"/>
      <c r="F108" s="10"/>
      <c r="R108" s="4"/>
      <c r="S108" s="4"/>
      <c r="T108" s="4"/>
      <c r="U108" s="4"/>
      <c r="AC108" s="4"/>
      <c r="AD108" s="4"/>
      <c r="AE108" s="4"/>
      <c r="AF108" s="4"/>
    </row>
    <row r="109" spans="1:46" hidden="1">
      <c r="A109" s="14"/>
      <c r="B109" s="8"/>
      <c r="C109" s="8"/>
      <c r="D109" s="9"/>
      <c r="E109" s="10"/>
      <c r="F109" s="10"/>
      <c r="R109" s="4"/>
      <c r="S109" s="4"/>
      <c r="T109" s="4"/>
      <c r="U109" s="4"/>
      <c r="AC109" s="4"/>
      <c r="AD109" s="4"/>
      <c r="AE109" s="4"/>
      <c r="AF109" s="4"/>
    </row>
    <row r="110" spans="1:46" hidden="1">
      <c r="B110" s="8"/>
      <c r="C110" s="8"/>
      <c r="D110" s="9"/>
      <c r="E110" s="10"/>
      <c r="F110" s="10"/>
      <c r="R110" s="4"/>
      <c r="S110" s="4"/>
      <c r="T110" s="4"/>
      <c r="U110" s="4"/>
      <c r="AC110" s="4"/>
      <c r="AD110" s="4"/>
      <c r="AE110" s="4"/>
      <c r="AF110" s="4"/>
    </row>
    <row r="111" spans="1:46" hidden="1">
      <c r="B111" s="8"/>
      <c r="C111" s="8"/>
      <c r="D111" s="9"/>
      <c r="E111" s="10"/>
      <c r="F111" s="10"/>
      <c r="R111" s="4"/>
      <c r="S111" s="4"/>
      <c r="T111" s="4"/>
      <c r="U111" s="4"/>
      <c r="AC111" s="4"/>
      <c r="AD111" s="4"/>
      <c r="AE111" s="4"/>
      <c r="AF111" s="4"/>
    </row>
    <row r="112" spans="1:46" hidden="1">
      <c r="B112" s="8"/>
      <c r="C112" s="8"/>
      <c r="D112" s="9"/>
      <c r="E112" s="10"/>
      <c r="F112" s="10"/>
      <c r="R112" s="4"/>
      <c r="S112" s="4"/>
      <c r="T112" s="4"/>
      <c r="U112" s="4"/>
      <c r="AC112" s="4"/>
      <c r="AD112" s="4"/>
      <c r="AE112" s="4"/>
      <c r="AF112" s="4"/>
    </row>
    <row r="113" spans="2:32" hidden="1">
      <c r="B113" s="8"/>
      <c r="C113" s="8"/>
      <c r="D113" s="9"/>
      <c r="E113" s="10"/>
      <c r="F113" s="10"/>
      <c r="R113" s="4"/>
      <c r="S113" s="4"/>
      <c r="T113" s="4"/>
      <c r="U113" s="4"/>
      <c r="AC113" s="4"/>
      <c r="AD113" s="4"/>
      <c r="AE113" s="4"/>
      <c r="AF113" s="4"/>
    </row>
    <row r="114" spans="2:32" hidden="1">
      <c r="B114" s="8"/>
      <c r="C114" s="8"/>
      <c r="D114" s="9"/>
      <c r="E114" s="10"/>
      <c r="F114" s="10"/>
      <c r="R114" s="4"/>
      <c r="S114" s="4"/>
      <c r="T114" s="4"/>
      <c r="U114" s="4"/>
      <c r="AC114" s="4"/>
      <c r="AD114" s="4"/>
      <c r="AE114" s="4"/>
      <c r="AF114" s="4"/>
    </row>
    <row r="115" spans="2:32" hidden="1">
      <c r="B115" s="8"/>
      <c r="C115" s="8"/>
      <c r="D115" s="9"/>
      <c r="E115" s="10"/>
      <c r="F115" s="10"/>
      <c r="R115" s="4"/>
      <c r="S115" s="4"/>
      <c r="T115" s="4"/>
      <c r="U115" s="4"/>
      <c r="AC115" s="4"/>
      <c r="AD115" s="4"/>
      <c r="AE115" s="4"/>
      <c r="AF115" s="4"/>
    </row>
    <row r="116" spans="2:32" hidden="1">
      <c r="B116" s="8"/>
      <c r="C116" s="8"/>
      <c r="D116" s="9"/>
      <c r="E116" s="10"/>
      <c r="F116" s="10"/>
      <c r="R116" s="4"/>
      <c r="S116" s="4"/>
      <c r="T116" s="4"/>
      <c r="U116" s="4"/>
      <c r="AC116" s="4"/>
      <c r="AD116" s="4"/>
      <c r="AE116" s="4"/>
      <c r="AF116" s="4"/>
    </row>
    <row r="117" spans="2:32" hidden="1">
      <c r="B117" s="8"/>
      <c r="C117" s="8"/>
      <c r="D117" s="9"/>
      <c r="E117" s="10"/>
      <c r="F117" s="10"/>
      <c r="R117" s="4"/>
      <c r="S117" s="4"/>
      <c r="T117" s="4"/>
      <c r="U117" s="4"/>
      <c r="AC117" s="4"/>
      <c r="AD117" s="4"/>
      <c r="AE117" s="4"/>
      <c r="AF117" s="4"/>
    </row>
    <row r="118" spans="2:32" hidden="1">
      <c r="B118" s="8"/>
      <c r="C118" s="8"/>
      <c r="D118" s="9"/>
      <c r="E118" s="10"/>
      <c r="F118" s="10"/>
      <c r="R118" s="4"/>
      <c r="S118" s="4"/>
      <c r="T118" s="4"/>
      <c r="U118" s="4"/>
      <c r="AC118" s="4"/>
      <c r="AD118" s="4"/>
      <c r="AE118" s="4"/>
      <c r="AF118" s="4"/>
    </row>
    <row r="119" spans="2:32" hidden="1">
      <c r="B119" s="8"/>
      <c r="C119" s="15"/>
      <c r="D119" s="9"/>
      <c r="E119" s="10"/>
      <c r="F119" s="10"/>
      <c r="R119" s="4"/>
      <c r="S119" s="4"/>
      <c r="T119" s="4"/>
      <c r="U119" s="4"/>
      <c r="AC119" s="4"/>
      <c r="AD119" s="4"/>
      <c r="AE119" s="4"/>
      <c r="AF119" s="4"/>
    </row>
    <row r="120" spans="2:32" hidden="1">
      <c r="B120" s="8"/>
      <c r="C120" s="8"/>
      <c r="D120" s="9"/>
      <c r="E120" s="10"/>
      <c r="F120" s="10"/>
      <c r="R120" s="4"/>
      <c r="S120" s="4"/>
      <c r="T120" s="4"/>
      <c r="U120" s="4"/>
      <c r="AC120" s="4"/>
      <c r="AD120" s="4"/>
      <c r="AE120" s="4"/>
      <c r="AF120" s="4"/>
    </row>
    <row r="121" spans="2:32" hidden="1">
      <c r="B121" s="8"/>
      <c r="C121" s="8"/>
      <c r="D121" s="9"/>
      <c r="E121" s="10"/>
      <c r="F121" s="10"/>
      <c r="R121" s="4"/>
      <c r="S121" s="4"/>
      <c r="T121" s="4"/>
      <c r="U121" s="4"/>
      <c r="AC121" s="4"/>
      <c r="AD121" s="4"/>
      <c r="AE121" s="4"/>
      <c r="AF121" s="4"/>
    </row>
    <row r="122" spans="2:32" hidden="1">
      <c r="B122" s="8"/>
      <c r="C122" s="8"/>
      <c r="D122" s="9"/>
      <c r="E122" s="10"/>
      <c r="F122" s="10"/>
      <c r="R122" s="4"/>
      <c r="S122" s="4"/>
      <c r="T122" s="4"/>
      <c r="U122" s="4"/>
      <c r="AC122" s="4"/>
      <c r="AD122" s="4"/>
      <c r="AE122" s="4"/>
      <c r="AF122" s="4"/>
    </row>
    <row r="123" spans="2:32" hidden="1">
      <c r="B123" s="8"/>
      <c r="C123" s="8"/>
      <c r="D123" s="9"/>
      <c r="E123" s="10"/>
      <c r="F123" s="10"/>
      <c r="R123" s="4"/>
      <c r="S123" s="4"/>
      <c r="T123" s="4"/>
      <c r="U123" s="4"/>
      <c r="AC123" s="4"/>
      <c r="AD123" s="4"/>
      <c r="AE123" s="4"/>
      <c r="AF123" s="4"/>
    </row>
    <row r="124" spans="2:32" hidden="1">
      <c r="B124" s="8"/>
      <c r="C124" s="8"/>
      <c r="D124" s="9"/>
      <c r="E124" s="10"/>
      <c r="F124" s="10"/>
      <c r="R124" s="4"/>
      <c r="S124" s="4"/>
      <c r="T124" s="4"/>
      <c r="U124" s="4"/>
      <c r="AC124" s="4"/>
      <c r="AD124" s="4"/>
      <c r="AE124" s="4"/>
      <c r="AF124" s="4"/>
    </row>
    <row r="125" spans="2:32" hidden="1">
      <c r="B125" s="8"/>
      <c r="C125" s="8"/>
      <c r="D125" s="9"/>
      <c r="E125" s="10"/>
      <c r="F125" s="10"/>
      <c r="R125" s="4"/>
      <c r="S125" s="4"/>
      <c r="T125" s="4"/>
      <c r="U125" s="4"/>
      <c r="AC125" s="4"/>
      <c r="AD125" s="4"/>
      <c r="AE125" s="4"/>
      <c r="AF125" s="4"/>
    </row>
    <row r="126" spans="2:32" hidden="1">
      <c r="B126" s="8"/>
      <c r="C126" s="8"/>
      <c r="D126" s="9"/>
      <c r="E126" s="10"/>
      <c r="F126" s="10"/>
      <c r="R126" s="4"/>
      <c r="S126" s="4"/>
      <c r="T126" s="4"/>
      <c r="U126" s="4"/>
      <c r="AC126" s="4"/>
      <c r="AD126" s="4"/>
      <c r="AE126" s="4"/>
      <c r="AF126" s="4"/>
    </row>
    <row r="127" spans="2:32" hidden="1">
      <c r="B127" s="8"/>
      <c r="C127" s="8"/>
      <c r="D127" s="9"/>
      <c r="E127" s="10"/>
      <c r="F127" s="10"/>
      <c r="R127" s="4"/>
      <c r="S127" s="4"/>
      <c r="T127" s="4"/>
      <c r="U127" s="4"/>
      <c r="AC127" s="4"/>
      <c r="AD127" s="4"/>
      <c r="AE127" s="4"/>
      <c r="AF127" s="4"/>
    </row>
    <row r="128" spans="2:32" hidden="1">
      <c r="B128" s="8"/>
      <c r="C128" s="8"/>
      <c r="D128" s="9"/>
      <c r="E128" s="10"/>
      <c r="F128" s="10"/>
      <c r="R128" s="4"/>
      <c r="S128" s="4"/>
      <c r="T128" s="4"/>
      <c r="U128" s="4"/>
      <c r="AC128" s="4"/>
      <c r="AD128" s="4"/>
      <c r="AE128" s="4"/>
      <c r="AF128" s="4"/>
    </row>
    <row r="129" spans="2:32" hidden="1">
      <c r="B129" s="8"/>
      <c r="C129" s="8"/>
      <c r="D129" s="9"/>
      <c r="E129" s="10"/>
      <c r="F129" s="10"/>
      <c r="R129" s="4"/>
      <c r="S129" s="4"/>
      <c r="T129" s="4"/>
      <c r="U129" s="4"/>
      <c r="AC129" s="4"/>
      <c r="AD129" s="4"/>
      <c r="AE129" s="4"/>
      <c r="AF129" s="4"/>
    </row>
    <row r="130" spans="2:32" hidden="1">
      <c r="B130" s="8"/>
      <c r="C130" s="8"/>
      <c r="D130" s="9"/>
      <c r="E130" s="10"/>
      <c r="F130" s="10"/>
      <c r="R130" s="4"/>
      <c r="S130" s="4"/>
      <c r="T130" s="4"/>
      <c r="U130" s="4"/>
      <c r="AC130" s="4"/>
      <c r="AD130" s="4"/>
      <c r="AE130" s="4"/>
      <c r="AF130" s="4"/>
    </row>
    <row r="131" spans="2:32" hidden="1">
      <c r="B131" s="8"/>
      <c r="C131" s="8"/>
      <c r="D131" s="9"/>
      <c r="E131" s="10"/>
      <c r="F131" s="10"/>
      <c r="R131" s="4"/>
      <c r="S131" s="4"/>
      <c r="T131" s="4"/>
      <c r="U131" s="4"/>
      <c r="AC131" s="4"/>
      <c r="AD131" s="4"/>
      <c r="AE131" s="4"/>
      <c r="AF131" s="4"/>
    </row>
    <row r="132" spans="2:32" hidden="1">
      <c r="B132" s="8"/>
      <c r="C132" s="8"/>
      <c r="D132" s="9"/>
      <c r="E132" s="10"/>
      <c r="F132" s="10"/>
      <c r="R132" s="4"/>
      <c r="S132" s="4"/>
      <c r="T132" s="4"/>
      <c r="U132" s="4"/>
      <c r="AC132" s="4"/>
      <c r="AD132" s="4"/>
      <c r="AE132" s="4"/>
      <c r="AF132" s="4"/>
    </row>
    <row r="133" spans="2:32" hidden="1">
      <c r="B133" s="8"/>
      <c r="C133" s="8"/>
      <c r="D133" s="9"/>
      <c r="E133" s="10"/>
      <c r="F133" s="10"/>
      <c r="R133" s="4"/>
      <c r="S133" s="4"/>
      <c r="T133" s="4"/>
      <c r="U133" s="4"/>
      <c r="AC133" s="4"/>
      <c r="AD133" s="4"/>
      <c r="AE133" s="4"/>
      <c r="AF133" s="4"/>
    </row>
    <row r="134" spans="2:32" hidden="1">
      <c r="B134" s="8"/>
      <c r="C134" s="8"/>
      <c r="D134" s="9"/>
      <c r="E134" s="10"/>
      <c r="F134" s="10"/>
      <c r="R134" s="4"/>
      <c r="S134" s="4"/>
      <c r="T134" s="4"/>
      <c r="U134" s="4"/>
      <c r="AC134" s="4"/>
      <c r="AD134" s="4"/>
      <c r="AE134" s="4"/>
      <c r="AF134" s="4"/>
    </row>
    <row r="135" spans="2:32" hidden="1">
      <c r="B135" s="8"/>
      <c r="C135" s="8"/>
      <c r="D135" s="9"/>
      <c r="E135" s="10"/>
      <c r="F135" s="10"/>
      <c r="R135" s="4"/>
      <c r="S135" s="4"/>
      <c r="T135" s="4"/>
      <c r="U135" s="4"/>
      <c r="AC135" s="4"/>
      <c r="AD135" s="4"/>
      <c r="AE135" s="4"/>
      <c r="AF135" s="4"/>
    </row>
    <row r="136" spans="2:32" hidden="1">
      <c r="B136" s="8"/>
      <c r="C136" s="8"/>
      <c r="D136" s="9"/>
      <c r="E136" s="10"/>
      <c r="F136" s="10"/>
      <c r="R136" s="4"/>
      <c r="S136" s="4"/>
      <c r="T136" s="4"/>
      <c r="U136" s="4"/>
      <c r="AC136" s="4"/>
      <c r="AD136" s="4"/>
      <c r="AE136" s="4"/>
      <c r="AF136" s="4"/>
    </row>
    <row r="137" spans="2:32" hidden="1">
      <c r="B137" s="8"/>
      <c r="C137" s="8"/>
      <c r="D137" s="9"/>
      <c r="E137" s="10"/>
      <c r="F137" s="10"/>
      <c r="R137" s="4"/>
      <c r="S137" s="4"/>
      <c r="T137" s="4"/>
      <c r="U137" s="4"/>
      <c r="AC137" s="4"/>
      <c r="AD137" s="4"/>
      <c r="AE137" s="4"/>
      <c r="AF137" s="4"/>
    </row>
    <row r="138" spans="2:32" hidden="1">
      <c r="B138" s="8"/>
      <c r="C138" s="8"/>
      <c r="D138" s="9"/>
      <c r="E138" s="10"/>
      <c r="F138" s="10"/>
      <c r="R138" s="4"/>
      <c r="S138" s="4"/>
      <c r="T138" s="4"/>
      <c r="U138" s="4"/>
      <c r="AC138" s="4"/>
      <c r="AD138" s="4"/>
      <c r="AE138" s="4"/>
      <c r="AF138" s="4"/>
    </row>
    <row r="139" spans="2:32" hidden="1">
      <c r="B139" s="8"/>
      <c r="C139" s="8"/>
      <c r="D139" s="9"/>
      <c r="E139" s="10"/>
      <c r="F139" s="10"/>
      <c r="R139" s="4"/>
      <c r="S139" s="4"/>
      <c r="T139" s="4"/>
      <c r="U139" s="4"/>
      <c r="AC139" s="4"/>
      <c r="AD139" s="4"/>
      <c r="AE139" s="4"/>
      <c r="AF139" s="4"/>
    </row>
    <row r="140" spans="2:32" hidden="1">
      <c r="B140" s="8"/>
      <c r="C140" s="8"/>
      <c r="D140" s="9"/>
      <c r="E140" s="10"/>
      <c r="F140" s="10"/>
      <c r="R140" s="4"/>
      <c r="S140" s="4"/>
      <c r="T140" s="4"/>
      <c r="U140" s="4"/>
      <c r="AC140" s="4"/>
      <c r="AD140" s="4"/>
      <c r="AE140" s="4"/>
      <c r="AF140" s="4"/>
    </row>
    <row r="141" spans="2:32" hidden="1">
      <c r="B141" s="8"/>
      <c r="C141" s="8"/>
      <c r="D141" s="9"/>
      <c r="E141" s="10"/>
      <c r="F141" s="10"/>
      <c r="R141" s="4"/>
      <c r="S141" s="4"/>
      <c r="T141" s="4"/>
      <c r="U141" s="4"/>
      <c r="AC141" s="4"/>
      <c r="AD141" s="4"/>
      <c r="AE141" s="4"/>
      <c r="AF141" s="4"/>
    </row>
    <row r="142" spans="2:32" hidden="1">
      <c r="B142" s="8"/>
      <c r="C142" s="8"/>
      <c r="D142" s="9"/>
      <c r="E142" s="10"/>
      <c r="F142" s="10"/>
      <c r="R142" s="4"/>
      <c r="S142" s="4"/>
      <c r="T142" s="4"/>
      <c r="U142" s="4"/>
      <c r="AC142" s="4"/>
      <c r="AD142" s="4"/>
      <c r="AE142" s="4"/>
      <c r="AF142" s="4"/>
    </row>
    <row r="143" spans="2:32" hidden="1">
      <c r="B143" s="8"/>
      <c r="C143" s="8"/>
      <c r="D143" s="9"/>
      <c r="E143" s="10"/>
      <c r="F143" s="10"/>
      <c r="R143" s="4"/>
      <c r="S143" s="4"/>
      <c r="T143" s="4"/>
      <c r="U143" s="4"/>
      <c r="AC143" s="4"/>
      <c r="AD143" s="4"/>
      <c r="AE143" s="4"/>
      <c r="AF143" s="4"/>
    </row>
    <row r="144" spans="2:32" hidden="1">
      <c r="B144" s="8"/>
      <c r="C144" s="8"/>
      <c r="D144" s="9"/>
      <c r="E144" s="10"/>
      <c r="F144" s="10"/>
      <c r="R144" s="4"/>
      <c r="S144" s="4"/>
      <c r="T144" s="4"/>
      <c r="U144" s="4"/>
      <c r="AC144" s="4"/>
      <c r="AD144" s="4"/>
      <c r="AE144" s="4"/>
      <c r="AF144" s="4"/>
    </row>
    <row r="145" spans="2:32" hidden="1">
      <c r="B145" s="8"/>
      <c r="C145" s="8"/>
      <c r="D145" s="9"/>
      <c r="E145" s="10"/>
      <c r="F145" s="10"/>
      <c r="R145" s="4"/>
      <c r="S145" s="4"/>
      <c r="T145" s="4"/>
      <c r="U145" s="4"/>
      <c r="AC145" s="4"/>
      <c r="AD145" s="4"/>
      <c r="AE145" s="4"/>
      <c r="AF145" s="4"/>
    </row>
    <row r="146" spans="2:32" hidden="1">
      <c r="B146" s="8"/>
      <c r="C146" s="8"/>
      <c r="D146" s="9"/>
      <c r="E146" s="10"/>
      <c r="F146" s="10"/>
      <c r="R146" s="4"/>
      <c r="S146" s="4"/>
      <c r="T146" s="4"/>
      <c r="U146" s="4"/>
      <c r="AC146" s="4"/>
      <c r="AD146" s="4"/>
      <c r="AE146" s="4"/>
      <c r="AF146" s="4"/>
    </row>
    <row r="147" spans="2:32" hidden="1">
      <c r="B147" s="8"/>
      <c r="C147" s="8"/>
      <c r="D147" s="9"/>
      <c r="E147" s="10"/>
      <c r="F147" s="10"/>
      <c r="R147" s="4"/>
      <c r="S147" s="4"/>
      <c r="T147" s="4"/>
      <c r="U147" s="4"/>
      <c r="AC147" s="4"/>
      <c r="AD147" s="4"/>
      <c r="AE147" s="4"/>
      <c r="AF147" s="4"/>
    </row>
    <row r="148" spans="2:32" hidden="1">
      <c r="B148" s="8"/>
      <c r="C148" s="8"/>
      <c r="D148" s="9"/>
      <c r="E148" s="10"/>
      <c r="F148" s="10"/>
      <c r="R148" s="4"/>
      <c r="S148" s="4"/>
      <c r="T148" s="4"/>
      <c r="U148" s="4"/>
      <c r="AC148" s="4"/>
      <c r="AD148" s="4"/>
      <c r="AE148" s="4"/>
      <c r="AF148" s="4"/>
    </row>
    <row r="149" spans="2:32" hidden="1">
      <c r="B149" s="8"/>
      <c r="C149" s="8"/>
      <c r="D149" s="9"/>
      <c r="E149" s="10"/>
      <c r="F149" s="10"/>
      <c r="R149" s="4"/>
      <c r="S149" s="4"/>
      <c r="T149" s="4"/>
      <c r="U149" s="4"/>
      <c r="AC149" s="4"/>
      <c r="AD149" s="4"/>
      <c r="AE149" s="4"/>
      <c r="AF149" s="4"/>
    </row>
    <row r="150" spans="2:32" hidden="1">
      <c r="B150" s="8"/>
      <c r="C150" s="8"/>
      <c r="D150" s="9"/>
      <c r="E150" s="10"/>
      <c r="F150" s="10"/>
      <c r="AC150" s="4"/>
      <c r="AD150" s="4"/>
      <c r="AE150" s="4"/>
      <c r="AF150" s="4"/>
    </row>
    <row r="151" spans="2:32" hidden="1">
      <c r="B151" s="8"/>
      <c r="C151" s="8"/>
      <c r="D151" s="9"/>
      <c r="E151" s="10"/>
      <c r="F151" s="10"/>
      <c r="AC151" s="4"/>
      <c r="AD151" s="4"/>
      <c r="AE151" s="4"/>
      <c r="AF151" s="4"/>
    </row>
    <row r="152" spans="2:32" hidden="1">
      <c r="B152" s="8"/>
      <c r="C152" s="8"/>
      <c r="D152" s="9"/>
      <c r="E152" s="10"/>
      <c r="F152" s="10"/>
      <c r="AC152" s="4"/>
      <c r="AD152" s="4"/>
      <c r="AE152" s="4"/>
      <c r="AF152" s="4"/>
    </row>
    <row r="153" spans="2:32" hidden="1">
      <c r="B153" s="8"/>
      <c r="C153" s="8"/>
      <c r="D153" s="9"/>
      <c r="E153" s="10"/>
      <c r="F153" s="10"/>
      <c r="AC153" s="4"/>
      <c r="AD153" s="4"/>
      <c r="AE153" s="4"/>
      <c r="AF153" s="4"/>
    </row>
    <row r="154" spans="2:32" hidden="1">
      <c r="B154" s="8"/>
      <c r="C154" s="8"/>
      <c r="D154" s="9"/>
      <c r="E154" s="10"/>
      <c r="F154" s="10"/>
      <c r="AC154" s="4"/>
      <c r="AD154" s="4"/>
      <c r="AE154" s="4"/>
      <c r="AF154" s="4"/>
    </row>
    <row r="155" spans="2:32" hidden="1">
      <c r="B155" s="8"/>
      <c r="C155" s="8"/>
      <c r="D155" s="9"/>
      <c r="E155" s="10"/>
      <c r="F155" s="10"/>
      <c r="AC155" s="4"/>
      <c r="AD155" s="4"/>
      <c r="AE155" s="4"/>
      <c r="AF155" s="4"/>
    </row>
    <row r="156" spans="2:32" hidden="1">
      <c r="B156" s="8"/>
      <c r="C156" s="8"/>
      <c r="D156" s="9"/>
      <c r="E156" s="10"/>
      <c r="F156" s="10"/>
      <c r="AC156" s="4"/>
      <c r="AD156" s="4"/>
      <c r="AE156" s="4"/>
      <c r="AF156" s="4"/>
    </row>
    <row r="157" spans="2:32" hidden="1">
      <c r="B157" s="8"/>
      <c r="C157" s="8"/>
      <c r="D157" s="9"/>
      <c r="E157" s="10"/>
      <c r="F157" s="10"/>
      <c r="AC157" s="4"/>
      <c r="AD157" s="4"/>
      <c r="AE157" s="4"/>
      <c r="AF157" s="4"/>
    </row>
    <row r="158" spans="2:32" hidden="1">
      <c r="B158" s="8"/>
      <c r="C158" s="8"/>
      <c r="D158" s="9"/>
      <c r="E158" s="10"/>
      <c r="F158" s="10"/>
      <c r="AC158" s="4"/>
      <c r="AD158" s="4"/>
      <c r="AE158" s="4"/>
      <c r="AF158" s="4"/>
    </row>
    <row r="159" spans="2:32" hidden="1">
      <c r="B159" s="8"/>
      <c r="C159" s="8"/>
      <c r="D159" s="9"/>
      <c r="E159" s="10"/>
      <c r="F159" s="10"/>
      <c r="AC159" s="4"/>
      <c r="AD159" s="4"/>
      <c r="AE159" s="4"/>
      <c r="AF159" s="4"/>
    </row>
    <row r="160" spans="2:32" hidden="1">
      <c r="B160" s="8"/>
      <c r="C160" s="8"/>
      <c r="D160" s="9"/>
      <c r="E160" s="10"/>
      <c r="F160" s="10"/>
      <c r="AC160" s="4"/>
      <c r="AD160" s="4"/>
      <c r="AE160" s="4"/>
      <c r="AF160" s="4"/>
    </row>
    <row r="161" spans="2:32" hidden="1">
      <c r="B161" s="8"/>
      <c r="C161" s="8"/>
      <c r="D161" s="9"/>
      <c r="E161" s="10"/>
      <c r="F161" s="10"/>
      <c r="AC161" s="4"/>
      <c r="AD161" s="4"/>
      <c r="AE161" s="4"/>
      <c r="AF161" s="4"/>
    </row>
    <row r="162" spans="2:32" hidden="1">
      <c r="B162" s="8"/>
      <c r="C162" s="8"/>
      <c r="D162" s="9"/>
      <c r="E162" s="10"/>
      <c r="F162" s="10"/>
      <c r="AC162" s="4"/>
      <c r="AD162" s="4"/>
      <c r="AE162" s="4"/>
      <c r="AF162" s="4"/>
    </row>
    <row r="163" spans="2:32" hidden="1">
      <c r="B163" s="8"/>
      <c r="C163" s="8"/>
      <c r="D163" s="9"/>
      <c r="E163" s="10"/>
      <c r="F163" s="10"/>
      <c r="AC163" s="4"/>
      <c r="AD163" s="4"/>
      <c r="AE163" s="4"/>
      <c r="AF163" s="4"/>
    </row>
    <row r="164" spans="2:32" hidden="1">
      <c r="B164" s="8"/>
      <c r="C164" s="8"/>
      <c r="D164" s="9"/>
      <c r="E164" s="10"/>
      <c r="F164" s="10"/>
      <c r="AC164" s="4"/>
      <c r="AD164" s="4"/>
      <c r="AE164" s="4"/>
      <c r="AF164" s="4"/>
    </row>
    <row r="165" spans="2:32" hidden="1">
      <c r="B165" s="8"/>
      <c r="C165" s="8"/>
      <c r="D165" s="9"/>
      <c r="E165" s="10"/>
      <c r="F165" s="10"/>
      <c r="AC165" s="4"/>
      <c r="AD165" s="4"/>
      <c r="AE165" s="4"/>
      <c r="AF165" s="4"/>
    </row>
    <row r="166" spans="2:32" hidden="1">
      <c r="B166" s="8"/>
      <c r="C166" s="8"/>
      <c r="D166" s="9"/>
      <c r="E166" s="10"/>
      <c r="F166" s="10"/>
      <c r="AC166" s="4"/>
      <c r="AD166" s="4"/>
      <c r="AE166" s="4"/>
      <c r="AF166" s="4"/>
    </row>
    <row r="167" spans="2:32" hidden="1">
      <c r="B167" s="8"/>
      <c r="C167" s="8"/>
      <c r="D167" s="9"/>
      <c r="E167" s="10"/>
      <c r="F167" s="10"/>
      <c r="AC167" s="4"/>
      <c r="AD167" s="4"/>
      <c r="AE167" s="4"/>
      <c r="AF167" s="4"/>
    </row>
    <row r="168" spans="2:32" hidden="1">
      <c r="B168" s="8"/>
      <c r="C168" s="8"/>
      <c r="D168" s="9"/>
      <c r="E168" s="10"/>
      <c r="F168" s="10"/>
      <c r="AC168" s="4"/>
      <c r="AD168" s="4"/>
      <c r="AE168" s="4"/>
      <c r="AF168" s="4"/>
    </row>
    <row r="169" spans="2:32" hidden="1">
      <c r="B169" s="8"/>
      <c r="C169" s="8"/>
      <c r="D169" s="9"/>
      <c r="E169" s="10"/>
      <c r="F169" s="10"/>
      <c r="AC169" s="4"/>
      <c r="AD169" s="4"/>
      <c r="AE169" s="4"/>
      <c r="AF169" s="4"/>
    </row>
    <row r="170" spans="2:32" hidden="1">
      <c r="B170" s="8"/>
      <c r="C170" s="8"/>
      <c r="D170" s="9"/>
      <c r="E170" s="10"/>
      <c r="F170" s="10"/>
      <c r="AC170" s="4"/>
      <c r="AD170" s="4"/>
      <c r="AE170" s="4"/>
      <c r="AF170" s="4"/>
    </row>
    <row r="171" spans="2:32" hidden="1">
      <c r="B171" s="8"/>
      <c r="C171" s="8"/>
      <c r="D171" s="9"/>
      <c r="E171" s="10"/>
      <c r="F171" s="10"/>
      <c r="AC171" s="4"/>
      <c r="AD171" s="4"/>
      <c r="AE171" s="4"/>
      <c r="AF171" s="4"/>
    </row>
    <row r="172" spans="2:32" hidden="1">
      <c r="B172" s="8"/>
      <c r="C172" s="8"/>
      <c r="D172" s="9"/>
      <c r="E172" s="10"/>
      <c r="F172" s="10"/>
      <c r="AC172" s="4"/>
      <c r="AD172" s="4"/>
      <c r="AE172" s="4"/>
      <c r="AF172" s="4"/>
    </row>
    <row r="173" spans="2:32" hidden="1">
      <c r="B173" s="8"/>
      <c r="C173" s="8"/>
      <c r="D173" s="9"/>
      <c r="E173" s="10"/>
      <c r="F173" s="10"/>
      <c r="AC173" s="4"/>
      <c r="AD173" s="4"/>
      <c r="AE173" s="4"/>
      <c r="AF173" s="4"/>
    </row>
    <row r="174" spans="2:32" hidden="1">
      <c r="B174" s="8"/>
      <c r="C174" s="8"/>
      <c r="D174" s="9"/>
      <c r="E174" s="10"/>
      <c r="F174" s="10"/>
      <c r="AC174" s="4"/>
      <c r="AD174" s="4"/>
      <c r="AE174" s="4"/>
      <c r="AF174" s="4"/>
    </row>
    <row r="175" spans="2:32" hidden="1">
      <c r="B175" s="8"/>
      <c r="C175" s="8"/>
      <c r="D175" s="9"/>
      <c r="E175" s="10"/>
      <c r="F175" s="10"/>
      <c r="AC175" s="4"/>
      <c r="AD175" s="4"/>
      <c r="AE175" s="4"/>
      <c r="AF175" s="4"/>
    </row>
    <row r="176" spans="2:32" hidden="1">
      <c r="B176" s="8"/>
      <c r="C176" s="8"/>
      <c r="D176" s="9"/>
      <c r="E176" s="10"/>
      <c r="F176" s="10"/>
      <c r="AC176" s="4"/>
      <c r="AD176" s="4"/>
      <c r="AE176" s="4"/>
      <c r="AF176" s="4"/>
    </row>
    <row r="177" spans="2:32" hidden="1">
      <c r="B177" s="8"/>
      <c r="C177" s="8"/>
      <c r="D177" s="9"/>
      <c r="E177" s="10"/>
      <c r="F177" s="10"/>
      <c r="AC177" s="4"/>
      <c r="AD177" s="4"/>
      <c r="AE177" s="4"/>
      <c r="AF177" s="4"/>
    </row>
    <row r="178" spans="2:32" hidden="1">
      <c r="B178" s="8"/>
      <c r="C178" s="8"/>
      <c r="D178" s="9"/>
      <c r="E178" s="10"/>
      <c r="F178" s="10"/>
      <c r="AC178" s="4"/>
      <c r="AD178" s="4"/>
      <c r="AE178" s="4"/>
      <c r="AF178" s="4"/>
    </row>
    <row r="179" spans="2:32" hidden="1">
      <c r="B179" s="8"/>
      <c r="C179" s="8"/>
      <c r="D179" s="9"/>
      <c r="E179" s="10"/>
      <c r="F179" s="10"/>
      <c r="AC179" s="4"/>
      <c r="AD179" s="4"/>
      <c r="AE179" s="4"/>
      <c r="AF179" s="4"/>
    </row>
    <row r="180" spans="2:32" hidden="1">
      <c r="B180" s="8"/>
      <c r="C180" s="8"/>
      <c r="D180" s="9"/>
      <c r="E180" s="10"/>
      <c r="F180" s="10"/>
      <c r="AC180" s="4"/>
      <c r="AD180" s="4"/>
      <c r="AE180" s="4"/>
      <c r="AF180" s="4"/>
    </row>
    <row r="181" spans="2:32" hidden="1">
      <c r="B181" s="8"/>
      <c r="C181" s="8"/>
      <c r="D181" s="9"/>
      <c r="E181" s="10"/>
      <c r="F181" s="10"/>
      <c r="AC181" s="4"/>
      <c r="AD181" s="4"/>
      <c r="AE181" s="4"/>
      <c r="AF181" s="4"/>
    </row>
    <row r="182" spans="2:32" hidden="1">
      <c r="B182" s="8"/>
      <c r="C182" s="8"/>
      <c r="D182" s="9"/>
      <c r="E182" s="10"/>
      <c r="F182" s="10"/>
      <c r="AC182" s="4"/>
      <c r="AD182" s="4"/>
      <c r="AE182" s="4"/>
      <c r="AF182" s="4"/>
    </row>
    <row r="183" spans="2:32" hidden="1">
      <c r="B183" s="8"/>
      <c r="C183" s="8"/>
      <c r="D183" s="9"/>
      <c r="E183" s="10"/>
      <c r="F183" s="10"/>
      <c r="AC183" s="4"/>
      <c r="AD183" s="4"/>
      <c r="AE183" s="4"/>
      <c r="AF183" s="4"/>
    </row>
    <row r="184" spans="2:32" hidden="1">
      <c r="B184" s="8"/>
      <c r="C184" s="8"/>
      <c r="D184" s="9"/>
      <c r="E184" s="10"/>
      <c r="F184" s="10"/>
      <c r="AC184" s="4"/>
      <c r="AD184" s="4"/>
      <c r="AE184" s="4"/>
      <c r="AF184" s="4"/>
    </row>
    <row r="185" spans="2:32" hidden="1">
      <c r="B185" s="8"/>
      <c r="C185" s="8"/>
      <c r="D185" s="9"/>
      <c r="E185" s="10"/>
      <c r="F185" s="10"/>
      <c r="AC185" s="4"/>
      <c r="AD185" s="4"/>
      <c r="AE185" s="4"/>
      <c r="AF185" s="4"/>
    </row>
    <row r="186" spans="2:32" hidden="1">
      <c r="B186" s="8"/>
      <c r="C186" s="8"/>
      <c r="D186" s="9"/>
      <c r="E186" s="10"/>
      <c r="F186" s="10"/>
      <c r="AC186" s="4"/>
      <c r="AD186" s="4"/>
      <c r="AE186" s="4"/>
      <c r="AF186" s="4"/>
    </row>
    <row r="187" spans="2:32" hidden="1">
      <c r="B187" s="8"/>
      <c r="C187" s="8"/>
      <c r="D187" s="9"/>
      <c r="E187" s="10"/>
      <c r="F187" s="10"/>
      <c r="AC187" s="4"/>
      <c r="AD187" s="4"/>
      <c r="AE187" s="4"/>
      <c r="AF187" s="4"/>
    </row>
    <row r="188" spans="2:32" hidden="1">
      <c r="B188" s="8"/>
      <c r="C188" s="8"/>
      <c r="D188" s="9"/>
      <c r="E188" s="10"/>
      <c r="F188" s="10"/>
      <c r="AC188" s="4"/>
      <c r="AD188" s="4"/>
      <c r="AE188" s="4"/>
      <c r="AF188" s="4"/>
    </row>
    <row r="189" spans="2:32" hidden="1">
      <c r="B189" s="8"/>
      <c r="C189" s="8"/>
      <c r="D189" s="9"/>
      <c r="E189" s="10"/>
      <c r="F189" s="10"/>
      <c r="AC189" s="4"/>
      <c r="AD189" s="4"/>
      <c r="AE189" s="4"/>
      <c r="AF189" s="4"/>
    </row>
    <row r="190" spans="2:32" hidden="1">
      <c r="B190" s="8"/>
      <c r="C190" s="8"/>
      <c r="D190" s="9"/>
      <c r="E190" s="10"/>
      <c r="F190" s="10"/>
      <c r="AC190" s="4"/>
      <c r="AD190" s="4"/>
      <c r="AE190" s="4"/>
      <c r="AF190" s="4"/>
    </row>
    <row r="191" spans="2:32" hidden="1">
      <c r="B191" s="8"/>
      <c r="C191" s="8"/>
      <c r="D191" s="9"/>
      <c r="E191" s="10"/>
      <c r="F191" s="10"/>
      <c r="AC191" s="4"/>
      <c r="AD191" s="4"/>
      <c r="AE191" s="4"/>
      <c r="AF191" s="4"/>
    </row>
    <row r="192" spans="2:32" hidden="1">
      <c r="B192" s="8"/>
      <c r="C192" s="8"/>
      <c r="D192" s="9"/>
      <c r="E192" s="10"/>
      <c r="F192" s="10"/>
      <c r="AC192" s="4"/>
      <c r="AD192" s="4"/>
      <c r="AE192" s="4"/>
      <c r="AF192" s="4"/>
    </row>
    <row r="193" spans="2:32" hidden="1">
      <c r="B193" s="8"/>
      <c r="C193" s="8"/>
      <c r="D193" s="9"/>
      <c r="E193" s="10"/>
      <c r="F193" s="10"/>
      <c r="AC193" s="4"/>
      <c r="AD193" s="4"/>
      <c r="AE193" s="4"/>
      <c r="AF193" s="4"/>
    </row>
    <row r="194" spans="2:32" hidden="1">
      <c r="B194" s="8"/>
      <c r="C194" s="8"/>
      <c r="D194" s="9"/>
      <c r="E194" s="10"/>
      <c r="F194" s="10"/>
      <c r="AC194" s="4"/>
      <c r="AD194" s="4"/>
      <c r="AE194" s="4"/>
      <c r="AF194" s="4"/>
    </row>
    <row r="195" spans="2:32" hidden="1">
      <c r="B195" s="8"/>
      <c r="C195" s="8"/>
      <c r="D195" s="9"/>
      <c r="E195" s="10"/>
      <c r="F195" s="10"/>
      <c r="AC195" s="4"/>
      <c r="AD195" s="4"/>
      <c r="AE195" s="4"/>
      <c r="AF195" s="4"/>
    </row>
    <row r="196" spans="2:32" hidden="1">
      <c r="B196" s="8"/>
      <c r="C196" s="8"/>
      <c r="D196" s="9"/>
      <c r="E196" s="10"/>
      <c r="F196" s="10"/>
      <c r="AC196" s="4"/>
      <c r="AD196" s="4"/>
      <c r="AE196" s="4"/>
      <c r="AF196" s="4"/>
    </row>
    <row r="197" spans="2:32" hidden="1">
      <c r="B197" s="8"/>
      <c r="C197" s="8"/>
      <c r="D197" s="9"/>
      <c r="E197" s="10"/>
      <c r="F197" s="10"/>
      <c r="AC197" s="4"/>
      <c r="AD197" s="4"/>
      <c r="AE197" s="4"/>
      <c r="AF197" s="4"/>
    </row>
    <row r="198" spans="2:32" hidden="1">
      <c r="B198" s="8"/>
      <c r="C198" s="8"/>
      <c r="D198" s="9"/>
      <c r="E198" s="10"/>
      <c r="F198" s="10"/>
      <c r="AC198" s="4"/>
      <c r="AD198" s="4"/>
      <c r="AE198" s="4"/>
      <c r="AF198" s="4"/>
    </row>
    <row r="199" spans="2:32" hidden="1">
      <c r="B199" s="8"/>
      <c r="C199" s="8"/>
      <c r="D199" s="9"/>
      <c r="E199" s="10"/>
      <c r="F199" s="10"/>
      <c r="AC199" s="4"/>
      <c r="AD199" s="4"/>
      <c r="AE199" s="4"/>
      <c r="AF199" s="4"/>
    </row>
    <row r="200" spans="2:32" hidden="1">
      <c r="B200" s="8"/>
      <c r="C200" s="8"/>
      <c r="D200" s="9"/>
      <c r="E200" s="10"/>
      <c r="F200" s="10"/>
      <c r="AC200" s="4"/>
      <c r="AD200" s="4"/>
      <c r="AE200" s="4"/>
      <c r="AF200" s="4"/>
    </row>
    <row r="201" spans="2:32" hidden="1">
      <c r="B201" s="8"/>
      <c r="C201" s="8"/>
      <c r="D201" s="9"/>
      <c r="E201" s="10"/>
      <c r="F201" s="10"/>
      <c r="AC201" s="4"/>
      <c r="AD201" s="4"/>
      <c r="AE201" s="4"/>
      <c r="AF201" s="4"/>
    </row>
    <row r="202" spans="2:32" hidden="1">
      <c r="B202" s="8"/>
      <c r="C202" s="8"/>
      <c r="D202" s="9"/>
      <c r="E202" s="10"/>
      <c r="F202" s="10"/>
    </row>
    <row r="203" spans="2:32" hidden="1">
      <c r="B203" s="8"/>
      <c r="C203" s="8"/>
      <c r="D203" s="9"/>
      <c r="E203" s="10"/>
      <c r="F203" s="10"/>
    </row>
    <row r="204" spans="2:32" hidden="1">
      <c r="B204" s="8"/>
      <c r="C204" s="8"/>
      <c r="D204" s="9"/>
      <c r="E204" s="10"/>
      <c r="F204" s="10"/>
    </row>
    <row r="205" spans="2:32" hidden="1">
      <c r="B205" s="8"/>
      <c r="C205" s="8"/>
      <c r="D205" s="9"/>
      <c r="E205" s="10"/>
      <c r="F205" s="10"/>
    </row>
    <row r="206" spans="2:32" hidden="1">
      <c r="B206" s="8"/>
      <c r="C206" s="8"/>
      <c r="D206" s="9"/>
      <c r="E206" s="10"/>
      <c r="F206" s="10"/>
    </row>
    <row r="207" spans="2:32" hidden="1">
      <c r="B207" s="8"/>
      <c r="C207" s="8"/>
      <c r="D207" s="9"/>
      <c r="E207" s="10"/>
      <c r="F207" s="10"/>
    </row>
    <row r="208" spans="2:32" hidden="1">
      <c r="B208" s="8"/>
      <c r="C208" s="8"/>
      <c r="D208" s="9"/>
      <c r="E208" s="10"/>
      <c r="F208" s="10"/>
    </row>
    <row r="209" spans="2:6" hidden="1">
      <c r="B209" s="8"/>
      <c r="C209" s="8"/>
      <c r="D209" s="9"/>
      <c r="E209" s="10"/>
      <c r="F209" s="10"/>
    </row>
    <row r="210" spans="2:6" hidden="1">
      <c r="B210" s="8"/>
      <c r="C210" s="8"/>
      <c r="D210" s="9"/>
      <c r="E210" s="10"/>
      <c r="F210" s="10"/>
    </row>
    <row r="211" spans="2:6" hidden="1">
      <c r="B211" s="8"/>
      <c r="C211" s="8"/>
      <c r="D211" s="9"/>
      <c r="E211" s="10"/>
      <c r="F211" s="10"/>
    </row>
    <row r="212" spans="2:6" hidden="1">
      <c r="B212" s="8"/>
      <c r="C212" s="8"/>
      <c r="D212" s="9"/>
      <c r="E212" s="10"/>
      <c r="F212" s="10"/>
    </row>
    <row r="213" spans="2:6" hidden="1">
      <c r="B213" s="8"/>
      <c r="C213" s="8"/>
      <c r="D213" s="9"/>
      <c r="E213" s="10"/>
      <c r="F213" s="10"/>
    </row>
    <row r="214" spans="2:6" hidden="1">
      <c r="B214" s="8"/>
      <c r="C214" s="8"/>
      <c r="D214" s="9"/>
      <c r="E214" s="10"/>
      <c r="F214" s="10"/>
    </row>
    <row r="215" spans="2:6" hidden="1">
      <c r="B215" s="8"/>
      <c r="C215" s="8"/>
      <c r="D215" s="9"/>
      <c r="E215" s="10"/>
      <c r="F215" s="10"/>
    </row>
    <row r="216" spans="2:6" hidden="1">
      <c r="B216" s="8"/>
      <c r="C216" s="8"/>
      <c r="D216" s="9"/>
      <c r="E216" s="10"/>
      <c r="F216" s="10"/>
    </row>
    <row r="217" spans="2:6" hidden="1">
      <c r="B217" s="8"/>
      <c r="C217" s="8"/>
      <c r="D217" s="9"/>
      <c r="E217" s="10"/>
      <c r="F217" s="10"/>
    </row>
    <row r="218" spans="2:6" hidden="1">
      <c r="B218" s="8"/>
      <c r="C218" s="8"/>
      <c r="D218" s="9"/>
      <c r="E218" s="10"/>
      <c r="F218" s="10"/>
    </row>
    <row r="219" spans="2:6" hidden="1">
      <c r="B219" s="8"/>
      <c r="C219" s="8"/>
      <c r="D219" s="9"/>
      <c r="E219" s="10"/>
      <c r="F219" s="10"/>
    </row>
    <row r="220" spans="2:6" hidden="1">
      <c r="B220" s="8"/>
      <c r="C220" s="8"/>
      <c r="D220" s="9"/>
      <c r="E220" s="10"/>
      <c r="F220" s="10"/>
    </row>
    <row r="221" spans="2:6" hidden="1">
      <c r="B221" s="8"/>
      <c r="C221" s="8"/>
      <c r="D221" s="9"/>
      <c r="E221" s="10"/>
      <c r="F221" s="10"/>
    </row>
    <row r="222" spans="2:6" hidden="1">
      <c r="B222" s="8"/>
      <c r="C222" s="8"/>
      <c r="D222" s="9"/>
      <c r="E222" s="10"/>
      <c r="F222" s="10"/>
    </row>
    <row r="223" spans="2:6" hidden="1">
      <c r="B223" s="8"/>
      <c r="C223" s="8"/>
      <c r="D223" s="9"/>
      <c r="E223" s="10"/>
      <c r="F223" s="10"/>
    </row>
    <row r="224" spans="2:6" hidden="1">
      <c r="B224" s="8"/>
      <c r="C224" s="8"/>
      <c r="D224" s="9"/>
      <c r="E224" s="10"/>
      <c r="F224" s="10"/>
    </row>
    <row r="225" spans="2:38" hidden="1">
      <c r="B225" s="8"/>
      <c r="C225" s="8"/>
      <c r="D225" s="9"/>
      <c r="E225" s="10"/>
      <c r="F225" s="10"/>
    </row>
    <row r="226" spans="2:38" hidden="1">
      <c r="B226" s="8"/>
      <c r="C226" s="8"/>
      <c r="D226" s="9"/>
      <c r="E226" s="10"/>
      <c r="F226" s="10"/>
    </row>
    <row r="227" spans="2:38" hidden="1">
      <c r="B227" s="8"/>
      <c r="C227" s="8"/>
      <c r="D227" s="9"/>
      <c r="E227" s="10"/>
      <c r="F227" s="10"/>
    </row>
    <row r="228" spans="2:38" hidden="1">
      <c r="B228" s="8"/>
      <c r="C228" s="8"/>
      <c r="D228" s="9"/>
      <c r="E228" s="10"/>
      <c r="F228" s="10"/>
    </row>
    <row r="229" spans="2:38" hidden="1">
      <c r="B229" s="8"/>
      <c r="C229" s="8"/>
      <c r="D229" s="9"/>
      <c r="E229" s="10"/>
      <c r="F229" s="10"/>
    </row>
    <row r="230" spans="2:38" hidden="1">
      <c r="B230" s="8"/>
      <c r="C230" s="8"/>
      <c r="D230" s="9"/>
      <c r="E230" s="10"/>
      <c r="F230" s="10"/>
    </row>
    <row r="231" spans="2:38" hidden="1">
      <c r="B231" s="8"/>
      <c r="C231" s="8"/>
      <c r="D231" s="9"/>
      <c r="E231" s="10"/>
      <c r="F231" s="10"/>
    </row>
    <row r="232" spans="2:38" hidden="1">
      <c r="B232" s="8"/>
      <c r="C232" s="8"/>
      <c r="D232" s="9"/>
      <c r="E232" s="10"/>
      <c r="F232" s="10"/>
    </row>
    <row r="233" spans="2:38" hidden="1">
      <c r="B233" s="8"/>
      <c r="C233" s="8"/>
      <c r="D233" s="9"/>
      <c r="E233" s="10"/>
      <c r="F233" s="10"/>
    </row>
    <row r="234" spans="2:38" hidden="1">
      <c r="B234" s="8"/>
      <c r="C234" s="8"/>
      <c r="D234" s="9"/>
      <c r="E234" s="10"/>
      <c r="F234" s="10"/>
    </row>
    <row r="235" spans="2:38" hidden="1">
      <c r="B235" s="8"/>
      <c r="C235" s="8"/>
      <c r="D235" s="9"/>
      <c r="E235" s="10"/>
      <c r="F235" s="10"/>
    </row>
    <row r="236" spans="2:38" hidden="1">
      <c r="B236" s="8"/>
      <c r="C236" s="8"/>
      <c r="D236" s="9"/>
      <c r="E236" s="10"/>
      <c r="F236" s="10"/>
      <c r="AL236" s="16"/>
    </row>
    <row r="237" spans="2:38" hidden="1">
      <c r="B237" s="8"/>
      <c r="C237" s="8"/>
      <c r="D237" s="9"/>
      <c r="E237" s="10"/>
      <c r="F237" s="10"/>
    </row>
    <row r="238" spans="2:38" hidden="1">
      <c r="B238" s="8"/>
      <c r="C238" s="8"/>
      <c r="D238" s="9"/>
      <c r="E238" s="10"/>
      <c r="F238" s="10"/>
    </row>
    <row r="239" spans="2:38" hidden="1">
      <c r="B239" s="8"/>
      <c r="C239" s="8"/>
      <c r="D239" s="9"/>
      <c r="E239" s="10"/>
      <c r="F239" s="10"/>
    </row>
    <row r="240" spans="2:38" hidden="1">
      <c r="B240" s="8"/>
      <c r="C240" s="8"/>
      <c r="D240" s="9"/>
      <c r="E240" s="10"/>
      <c r="F240" s="10"/>
    </row>
    <row r="241" spans="2:6" hidden="1">
      <c r="B241" s="8"/>
      <c r="C241" s="8"/>
      <c r="D241" s="9"/>
      <c r="E241" s="10"/>
      <c r="F241" s="10"/>
    </row>
    <row r="242" spans="2:6" hidden="1">
      <c r="B242" s="8"/>
      <c r="C242" s="8"/>
      <c r="D242" s="9"/>
      <c r="E242" s="10"/>
      <c r="F242" s="10"/>
    </row>
    <row r="243" spans="2:6" hidden="1">
      <c r="B243" s="8"/>
      <c r="C243" s="8"/>
      <c r="D243" s="9"/>
      <c r="E243" s="10"/>
      <c r="F243" s="10"/>
    </row>
    <row r="244" spans="2:6" hidden="1">
      <c r="B244" s="8"/>
      <c r="C244" s="8"/>
      <c r="D244" s="9"/>
      <c r="E244" s="10"/>
      <c r="F244" s="10"/>
    </row>
    <row r="245" spans="2:6" hidden="1">
      <c r="B245" s="8"/>
      <c r="C245" s="8"/>
      <c r="D245" s="9"/>
      <c r="E245" s="10"/>
      <c r="F245" s="10"/>
    </row>
    <row r="246" spans="2:6" hidden="1">
      <c r="B246" s="8"/>
      <c r="C246" s="8"/>
      <c r="D246" s="9"/>
      <c r="E246" s="10"/>
      <c r="F246" s="10"/>
    </row>
    <row r="247" spans="2:6" hidden="1">
      <c r="B247" s="8"/>
      <c r="C247" s="8"/>
      <c r="D247" s="9"/>
      <c r="E247" s="10"/>
      <c r="F247" s="10"/>
    </row>
    <row r="248" spans="2:6" hidden="1">
      <c r="B248" s="8"/>
      <c r="C248" s="8"/>
      <c r="D248" s="9"/>
      <c r="E248" s="10"/>
      <c r="F248" s="10"/>
    </row>
    <row r="249" spans="2:6" hidden="1">
      <c r="B249" s="8"/>
      <c r="C249" s="8"/>
      <c r="D249" s="9"/>
      <c r="E249" s="10"/>
      <c r="F249" s="10"/>
    </row>
    <row r="250" spans="2:6" hidden="1">
      <c r="B250" s="8"/>
      <c r="C250" s="8"/>
      <c r="D250" s="9"/>
      <c r="E250" s="10"/>
      <c r="F250" s="10"/>
    </row>
    <row r="251" spans="2:6" hidden="1">
      <c r="B251" s="8"/>
      <c r="C251" s="8"/>
      <c r="D251" s="9"/>
      <c r="E251" s="10"/>
      <c r="F251" s="10"/>
    </row>
    <row r="252" spans="2:6" hidden="1">
      <c r="B252" s="8"/>
      <c r="C252" s="8"/>
      <c r="D252" s="9"/>
      <c r="E252" s="10"/>
      <c r="F252" s="10"/>
    </row>
    <row r="253" spans="2:6" hidden="1">
      <c r="B253" s="8"/>
      <c r="C253" s="8"/>
      <c r="D253" s="9"/>
      <c r="E253" s="10"/>
      <c r="F253" s="10"/>
    </row>
    <row r="254" spans="2:6" hidden="1">
      <c r="B254" s="8"/>
      <c r="C254" s="8"/>
      <c r="D254" s="9"/>
      <c r="E254" s="10"/>
      <c r="F254" s="10"/>
    </row>
    <row r="255" spans="2:6" hidden="1">
      <c r="B255" s="8"/>
      <c r="C255" s="8"/>
      <c r="D255" s="9"/>
      <c r="E255" s="10"/>
      <c r="F255" s="10"/>
    </row>
    <row r="256" spans="2:6" hidden="1">
      <c r="B256" s="8"/>
      <c r="C256" s="8"/>
      <c r="D256" s="9"/>
      <c r="E256" s="10"/>
      <c r="F256" s="10"/>
    </row>
    <row r="257" spans="2:6" hidden="1">
      <c r="B257" s="8"/>
      <c r="C257" s="8"/>
      <c r="D257" s="9"/>
      <c r="E257" s="10"/>
      <c r="F257" s="10"/>
    </row>
    <row r="258" spans="2:6" hidden="1">
      <c r="B258" s="8"/>
      <c r="C258" s="8"/>
      <c r="D258" s="9"/>
      <c r="E258" s="10"/>
      <c r="F258" s="10"/>
    </row>
    <row r="259" spans="2:6" hidden="1">
      <c r="B259" s="8"/>
      <c r="C259" s="8"/>
      <c r="D259" s="9"/>
      <c r="E259" s="10"/>
      <c r="F259" s="10"/>
    </row>
    <row r="260" spans="2:6" hidden="1">
      <c r="B260" s="8"/>
      <c r="C260" s="8"/>
      <c r="D260" s="9"/>
      <c r="E260" s="10"/>
      <c r="F260" s="10"/>
    </row>
    <row r="261" spans="2:6" hidden="1">
      <c r="B261" s="8"/>
      <c r="C261" s="8"/>
      <c r="D261" s="9"/>
      <c r="E261" s="10"/>
      <c r="F261" s="10"/>
    </row>
    <row r="262" spans="2:6" hidden="1">
      <c r="B262" s="8"/>
      <c r="C262" s="8"/>
      <c r="D262" s="9"/>
      <c r="E262" s="10"/>
      <c r="F262" s="10"/>
    </row>
    <row r="263" spans="2:6" hidden="1">
      <c r="B263" s="8"/>
      <c r="C263" s="8"/>
      <c r="D263" s="9"/>
      <c r="E263" s="10"/>
      <c r="F263" s="10"/>
    </row>
    <row r="264" spans="2:6" hidden="1">
      <c r="B264" s="8"/>
      <c r="C264" s="8"/>
      <c r="D264" s="9"/>
      <c r="E264" s="10"/>
      <c r="F264" s="10"/>
    </row>
    <row r="265" spans="2:6" hidden="1">
      <c r="B265" s="8"/>
      <c r="C265" s="8"/>
      <c r="D265" s="9"/>
      <c r="E265" s="10"/>
      <c r="F265" s="10"/>
    </row>
    <row r="266" spans="2:6" hidden="1">
      <c r="B266" s="8"/>
      <c r="C266" s="8"/>
      <c r="D266" s="9"/>
      <c r="E266" s="10"/>
      <c r="F266" s="10"/>
    </row>
    <row r="267" spans="2:6" hidden="1">
      <c r="B267" s="8"/>
      <c r="C267" s="8"/>
      <c r="D267" s="9"/>
      <c r="E267" s="10"/>
      <c r="F267" s="10"/>
    </row>
    <row r="268" spans="2:6" hidden="1">
      <c r="B268" s="8"/>
      <c r="C268" s="8"/>
      <c r="D268" s="9"/>
      <c r="E268" s="10"/>
      <c r="F268" s="10"/>
    </row>
    <row r="269" spans="2:6" hidden="1">
      <c r="B269" s="8"/>
      <c r="C269" s="8"/>
      <c r="D269" s="9"/>
      <c r="E269" s="10"/>
      <c r="F269" s="10"/>
    </row>
    <row r="270" spans="2:6" hidden="1">
      <c r="B270" s="8"/>
      <c r="C270" s="8"/>
      <c r="D270" s="9"/>
      <c r="E270" s="10"/>
      <c r="F270" s="10"/>
    </row>
    <row r="271" spans="2:6" hidden="1">
      <c r="B271" s="8"/>
      <c r="C271" s="8"/>
      <c r="D271" s="9"/>
      <c r="E271" s="10"/>
      <c r="F271" s="10"/>
    </row>
    <row r="272" spans="2:6" hidden="1">
      <c r="B272" s="8"/>
      <c r="C272" s="8"/>
      <c r="D272" s="9"/>
      <c r="E272" s="10"/>
      <c r="F272" s="10"/>
    </row>
    <row r="273" spans="2:6" hidden="1">
      <c r="B273" s="8"/>
      <c r="C273" s="8"/>
      <c r="D273" s="9"/>
      <c r="E273" s="10"/>
      <c r="F273" s="10"/>
    </row>
    <row r="274" spans="2:6" hidden="1">
      <c r="B274" s="8"/>
      <c r="C274" s="8"/>
      <c r="D274" s="9"/>
      <c r="E274" s="10"/>
      <c r="F274" s="10"/>
    </row>
    <row r="275" spans="2:6" hidden="1">
      <c r="B275" s="8"/>
      <c r="C275" s="8"/>
      <c r="D275" s="9"/>
      <c r="E275" s="10"/>
      <c r="F275" s="10"/>
    </row>
    <row r="276" spans="2:6" hidden="1">
      <c r="B276" s="8"/>
      <c r="C276" s="8"/>
      <c r="D276" s="9"/>
      <c r="E276" s="10"/>
      <c r="F276" s="10"/>
    </row>
    <row r="277" spans="2:6" hidden="1">
      <c r="B277" s="8"/>
      <c r="C277" s="8"/>
      <c r="D277" s="9"/>
      <c r="E277" s="10"/>
      <c r="F277" s="10"/>
    </row>
    <row r="278" spans="2:6" hidden="1">
      <c r="B278" s="8"/>
      <c r="C278" s="8"/>
      <c r="D278" s="9"/>
      <c r="E278" s="10"/>
      <c r="F278" s="10"/>
    </row>
    <row r="279" spans="2:6" hidden="1">
      <c r="B279" s="8"/>
      <c r="C279" s="8"/>
      <c r="D279" s="9"/>
      <c r="E279" s="10"/>
      <c r="F279" s="10"/>
    </row>
    <row r="280" spans="2:6" hidden="1">
      <c r="B280" s="8"/>
      <c r="C280" s="8"/>
      <c r="D280" s="9"/>
      <c r="E280" s="10"/>
      <c r="F280" s="10"/>
    </row>
    <row r="281" spans="2:6" hidden="1">
      <c r="B281" s="8"/>
      <c r="C281" s="8"/>
      <c r="D281" s="9"/>
      <c r="E281" s="10"/>
      <c r="F281" s="10"/>
    </row>
    <row r="282" spans="2:6" hidden="1">
      <c r="B282" s="8"/>
      <c r="C282" s="8"/>
      <c r="D282" s="9"/>
      <c r="E282" s="10"/>
      <c r="F282" s="10"/>
    </row>
    <row r="283" spans="2:6" hidden="1">
      <c r="B283" s="8"/>
      <c r="C283" s="8"/>
      <c r="D283" s="9"/>
      <c r="E283" s="10"/>
      <c r="F283" s="10"/>
    </row>
    <row r="284" spans="2:6" hidden="1">
      <c r="B284" s="8"/>
      <c r="C284" s="8"/>
      <c r="D284" s="9"/>
      <c r="E284" s="10"/>
      <c r="F284" s="10"/>
    </row>
    <row r="285" spans="2:6" hidden="1">
      <c r="B285" s="8"/>
      <c r="C285" s="8"/>
      <c r="D285" s="9"/>
      <c r="E285" s="10"/>
      <c r="F285" s="10"/>
    </row>
    <row r="286" spans="2:6" hidden="1">
      <c r="B286" s="8"/>
      <c r="C286" s="8"/>
      <c r="D286" s="9"/>
      <c r="E286" s="10"/>
      <c r="F286" s="10"/>
    </row>
    <row r="287" spans="2:6" hidden="1">
      <c r="B287" s="8"/>
      <c r="C287" s="8"/>
      <c r="D287" s="9"/>
      <c r="E287" s="10"/>
      <c r="F287" s="10"/>
    </row>
    <row r="288" spans="2:6" hidden="1">
      <c r="B288" s="8"/>
      <c r="C288" s="8"/>
      <c r="D288" s="9"/>
      <c r="E288" s="10"/>
      <c r="F288" s="10"/>
    </row>
    <row r="289" spans="2:6" hidden="1">
      <c r="B289" s="8"/>
      <c r="C289" s="8"/>
      <c r="D289" s="9"/>
      <c r="E289" s="10"/>
      <c r="F289" s="10"/>
    </row>
    <row r="290" spans="2:6" hidden="1">
      <c r="B290" s="8"/>
      <c r="C290" s="8"/>
      <c r="D290" s="9"/>
      <c r="E290" s="10"/>
      <c r="F290" s="10"/>
    </row>
    <row r="291" spans="2:6" hidden="1">
      <c r="B291" s="8"/>
      <c r="C291" s="8"/>
      <c r="D291" s="9"/>
      <c r="E291" s="10"/>
      <c r="F291" s="10"/>
    </row>
    <row r="292" spans="2:6" hidden="1">
      <c r="B292" s="8"/>
      <c r="C292" s="8"/>
      <c r="D292" s="9"/>
      <c r="E292" s="10"/>
      <c r="F292" s="10"/>
    </row>
    <row r="293" spans="2:6" hidden="1">
      <c r="B293" s="8"/>
      <c r="C293" s="8"/>
      <c r="D293" s="9"/>
      <c r="E293" s="10"/>
      <c r="F293" s="10"/>
    </row>
    <row r="294" spans="2:6" hidden="1">
      <c r="B294" s="8"/>
      <c r="C294" s="8"/>
      <c r="D294" s="9"/>
      <c r="E294" s="10"/>
      <c r="F294" s="10"/>
    </row>
    <row r="295" spans="2:6" hidden="1">
      <c r="B295" s="8"/>
      <c r="C295" s="8"/>
      <c r="D295" s="9"/>
      <c r="E295" s="10"/>
      <c r="F295" s="10"/>
    </row>
    <row r="296" spans="2:6" hidden="1">
      <c r="B296" s="8"/>
      <c r="C296" s="8"/>
      <c r="D296" s="9"/>
      <c r="E296" s="10"/>
      <c r="F296" s="10"/>
    </row>
    <row r="297" spans="2:6" hidden="1">
      <c r="B297" s="8"/>
      <c r="C297" s="8"/>
      <c r="D297" s="9"/>
      <c r="E297" s="10"/>
      <c r="F297" s="10"/>
    </row>
    <row r="298" spans="2:6" hidden="1">
      <c r="B298" s="8"/>
      <c r="C298" s="8"/>
      <c r="D298" s="9"/>
      <c r="E298" s="10"/>
      <c r="F298" s="10"/>
    </row>
    <row r="299" spans="2:6" hidden="1">
      <c r="B299" s="8"/>
      <c r="C299" s="8"/>
      <c r="D299" s="9"/>
      <c r="E299" s="10"/>
      <c r="F299" s="10"/>
    </row>
    <row r="300" spans="2:6" hidden="1">
      <c r="B300" s="8"/>
      <c r="C300" s="8"/>
      <c r="D300" s="9"/>
      <c r="E300" s="10"/>
      <c r="F300" s="10"/>
    </row>
    <row r="301" spans="2:6" hidden="1">
      <c r="B301" s="8"/>
      <c r="C301" s="8"/>
      <c r="D301" s="9"/>
      <c r="E301" s="10"/>
      <c r="F301" s="10"/>
    </row>
    <row r="302" spans="2:6" hidden="1">
      <c r="B302" s="8"/>
      <c r="C302" s="8"/>
      <c r="D302" s="9"/>
      <c r="E302" s="10"/>
      <c r="F302" s="10"/>
    </row>
    <row r="303" spans="2:6" hidden="1">
      <c r="B303" s="8"/>
      <c r="C303" s="8"/>
      <c r="D303" s="9"/>
      <c r="E303" s="10"/>
      <c r="F303" s="10"/>
    </row>
    <row r="304" spans="2:6" hidden="1">
      <c r="B304" s="8"/>
      <c r="C304" s="8"/>
      <c r="D304" s="9"/>
      <c r="E304" s="10"/>
      <c r="F304" s="10"/>
    </row>
    <row r="305" spans="2:6" hidden="1">
      <c r="B305" s="8"/>
      <c r="C305" s="8"/>
      <c r="D305" s="9"/>
      <c r="E305" s="10"/>
      <c r="F305" s="10"/>
    </row>
    <row r="306" spans="2:6" hidden="1">
      <c r="B306" s="8"/>
      <c r="C306" s="8"/>
      <c r="D306" s="9"/>
      <c r="E306" s="10"/>
      <c r="F306" s="10"/>
    </row>
    <row r="307" spans="2:6" hidden="1">
      <c r="B307" s="8"/>
      <c r="C307" s="8"/>
      <c r="D307" s="9"/>
      <c r="E307" s="10"/>
      <c r="F307" s="10"/>
    </row>
    <row r="308" spans="2:6" hidden="1">
      <c r="B308" s="8"/>
      <c r="C308" s="8"/>
      <c r="D308" s="9"/>
      <c r="E308" s="10"/>
      <c r="F308" s="10"/>
    </row>
    <row r="309" spans="2:6" hidden="1">
      <c r="B309" s="8"/>
      <c r="C309" s="8"/>
      <c r="D309" s="9"/>
      <c r="E309" s="10"/>
      <c r="F309" s="10"/>
    </row>
    <row r="310" spans="2:6" hidden="1">
      <c r="B310" s="8"/>
      <c r="C310" s="8"/>
      <c r="D310" s="9"/>
      <c r="E310" s="10"/>
      <c r="F310" s="10"/>
    </row>
    <row r="311" spans="2:6" hidden="1">
      <c r="B311" s="8"/>
      <c r="C311" s="8"/>
      <c r="D311" s="9"/>
      <c r="E311" s="10"/>
      <c r="F311" s="10"/>
    </row>
    <row r="312" spans="2:6" hidden="1">
      <c r="B312" s="8"/>
      <c r="C312" s="8"/>
      <c r="D312" s="9"/>
      <c r="E312" s="10"/>
      <c r="F312" s="10"/>
    </row>
    <row r="313" spans="2:6" hidden="1">
      <c r="B313" s="8"/>
      <c r="C313" s="8"/>
      <c r="D313" s="9"/>
      <c r="E313" s="10"/>
      <c r="F313" s="10"/>
    </row>
    <row r="314" spans="2:6" hidden="1">
      <c r="B314" s="8"/>
      <c r="C314" s="8"/>
      <c r="D314" s="9"/>
      <c r="E314" s="10"/>
      <c r="F314" s="10"/>
    </row>
    <row r="315" spans="2:6" hidden="1">
      <c r="B315" s="8"/>
      <c r="C315" s="8"/>
      <c r="D315" s="9"/>
      <c r="E315" s="10"/>
      <c r="F315" s="10"/>
    </row>
    <row r="316" spans="2:6" hidden="1">
      <c r="B316" s="8"/>
      <c r="C316" s="8"/>
      <c r="D316" s="9"/>
      <c r="E316" s="10"/>
      <c r="F316" s="10"/>
    </row>
    <row r="317" spans="2:6" hidden="1">
      <c r="B317" s="8"/>
      <c r="C317" s="8"/>
      <c r="D317" s="9"/>
      <c r="E317" s="10"/>
      <c r="F317" s="10"/>
    </row>
    <row r="318" spans="2:6" hidden="1">
      <c r="B318" s="8"/>
      <c r="C318" s="8"/>
      <c r="D318" s="9"/>
      <c r="E318" s="10"/>
      <c r="F318" s="10"/>
    </row>
    <row r="319" spans="2:6" hidden="1">
      <c r="B319" s="8"/>
      <c r="C319" s="8"/>
      <c r="D319" s="9"/>
      <c r="E319" s="10"/>
      <c r="F319" s="10"/>
    </row>
    <row r="320" spans="2:6" hidden="1">
      <c r="B320" s="8"/>
      <c r="C320" s="8"/>
      <c r="D320" s="9"/>
      <c r="E320" s="10"/>
      <c r="F320" s="10"/>
    </row>
    <row r="321" spans="2:6" hidden="1">
      <c r="B321" s="8"/>
      <c r="C321" s="8"/>
      <c r="D321" s="9"/>
      <c r="E321" s="10"/>
      <c r="F321" s="10"/>
    </row>
    <row r="322" spans="2:6" hidden="1">
      <c r="B322" s="8"/>
      <c r="C322" s="8"/>
      <c r="D322" s="9"/>
      <c r="E322" s="10"/>
      <c r="F322" s="10"/>
    </row>
    <row r="323" spans="2:6" hidden="1">
      <c r="B323" s="8"/>
      <c r="C323" s="8"/>
      <c r="D323" s="9"/>
      <c r="E323" s="10"/>
      <c r="F323" s="10"/>
    </row>
    <row r="324" spans="2:6" hidden="1">
      <c r="B324" s="8"/>
      <c r="C324" s="8"/>
      <c r="D324" s="9"/>
      <c r="E324" s="10"/>
      <c r="F324" s="10"/>
    </row>
    <row r="325" spans="2:6" hidden="1">
      <c r="B325" s="8"/>
      <c r="C325" s="8"/>
      <c r="D325" s="9"/>
      <c r="E325" s="10"/>
      <c r="F325" s="10"/>
    </row>
    <row r="326" spans="2:6" hidden="1">
      <c r="B326" s="8"/>
      <c r="C326" s="8"/>
      <c r="D326" s="9"/>
      <c r="E326" s="10"/>
      <c r="F326" s="10"/>
    </row>
    <row r="327" spans="2:6" hidden="1">
      <c r="B327" s="8"/>
      <c r="C327" s="8"/>
      <c r="D327" s="9"/>
      <c r="E327" s="10"/>
      <c r="F327" s="10"/>
    </row>
    <row r="328" spans="2:6" hidden="1">
      <c r="B328" s="8"/>
      <c r="C328" s="8"/>
      <c r="D328" s="9"/>
      <c r="E328" s="10"/>
      <c r="F328" s="10"/>
    </row>
    <row r="329" spans="2:6" hidden="1">
      <c r="B329" s="8"/>
      <c r="C329" s="8"/>
      <c r="D329" s="9"/>
      <c r="E329" s="10"/>
      <c r="F329" s="10"/>
    </row>
    <row r="330" spans="2:6" hidden="1">
      <c r="B330" s="8"/>
      <c r="C330" s="8"/>
      <c r="D330" s="9"/>
      <c r="E330" s="10"/>
      <c r="F330" s="10"/>
    </row>
    <row r="331" spans="2:6" hidden="1">
      <c r="B331" s="8"/>
      <c r="C331" s="8"/>
      <c r="D331" s="9"/>
      <c r="E331" s="10"/>
      <c r="F331" s="10"/>
    </row>
    <row r="332" spans="2:6" hidden="1">
      <c r="B332" s="8"/>
      <c r="C332" s="8"/>
      <c r="D332" s="9"/>
      <c r="E332" s="10"/>
      <c r="F332" s="10"/>
    </row>
    <row r="333" spans="2:6" hidden="1">
      <c r="B333" s="8"/>
      <c r="C333" s="8"/>
      <c r="D333" s="9"/>
      <c r="E333" s="10"/>
      <c r="F333" s="10"/>
    </row>
    <row r="334" spans="2:6" hidden="1">
      <c r="B334" s="8"/>
      <c r="C334" s="8"/>
      <c r="D334" s="9"/>
      <c r="E334" s="10"/>
      <c r="F334" s="10"/>
    </row>
    <row r="335" spans="2:6" hidden="1">
      <c r="B335" s="8"/>
      <c r="C335" s="8"/>
      <c r="D335" s="9"/>
      <c r="E335" s="10"/>
      <c r="F335" s="10"/>
    </row>
    <row r="336" spans="2:6" hidden="1">
      <c r="B336" s="8"/>
      <c r="C336" s="8"/>
      <c r="D336" s="9"/>
      <c r="E336" s="10"/>
      <c r="F336" s="10"/>
    </row>
    <row r="337" spans="2:6" hidden="1">
      <c r="B337" s="8"/>
      <c r="C337" s="8"/>
      <c r="D337" s="9"/>
      <c r="E337" s="10"/>
      <c r="F337" s="10"/>
    </row>
    <row r="338" spans="2:6" hidden="1">
      <c r="B338" s="8"/>
      <c r="C338" s="8"/>
      <c r="D338" s="9"/>
      <c r="E338" s="10"/>
      <c r="F338" s="10"/>
    </row>
    <row r="339" spans="2:6" hidden="1">
      <c r="B339" s="8"/>
      <c r="C339" s="8"/>
      <c r="D339" s="9"/>
      <c r="E339" s="10"/>
      <c r="F339" s="10"/>
    </row>
    <row r="340" spans="2:6" hidden="1">
      <c r="B340" s="8"/>
      <c r="C340" s="8"/>
      <c r="D340" s="9"/>
      <c r="E340" s="10"/>
      <c r="F340" s="10"/>
    </row>
    <row r="341" spans="2:6" hidden="1">
      <c r="B341" s="8"/>
      <c r="C341" s="8"/>
      <c r="D341" s="9"/>
      <c r="E341" s="10"/>
      <c r="F341" s="10"/>
    </row>
    <row r="342" spans="2:6" hidden="1">
      <c r="B342" s="8"/>
      <c r="C342" s="8"/>
      <c r="D342" s="9"/>
      <c r="E342" s="10"/>
      <c r="F342" s="10"/>
    </row>
    <row r="343" spans="2:6" hidden="1">
      <c r="B343" s="8"/>
      <c r="C343" s="8"/>
      <c r="D343" s="9"/>
      <c r="E343" s="10"/>
      <c r="F343" s="10"/>
    </row>
    <row r="344" spans="2:6" hidden="1">
      <c r="B344" s="8"/>
      <c r="C344" s="8"/>
      <c r="D344" s="9"/>
      <c r="E344" s="10"/>
      <c r="F344" s="10"/>
    </row>
    <row r="345" spans="2:6" hidden="1">
      <c r="B345" s="8"/>
      <c r="C345" s="8"/>
      <c r="D345" s="9"/>
      <c r="E345" s="10"/>
      <c r="F345" s="10"/>
    </row>
    <row r="346" spans="2:6" hidden="1">
      <c r="B346" s="8"/>
      <c r="C346" s="8"/>
      <c r="D346" s="9"/>
      <c r="E346" s="10"/>
      <c r="F346" s="10"/>
    </row>
    <row r="347" spans="2:6" hidden="1">
      <c r="B347" s="8"/>
      <c r="C347" s="8"/>
      <c r="D347" s="9"/>
      <c r="E347" s="10"/>
      <c r="F347" s="10"/>
    </row>
    <row r="348" spans="2:6" hidden="1">
      <c r="B348" s="8"/>
      <c r="C348" s="8"/>
      <c r="D348" s="9"/>
      <c r="E348" s="10"/>
      <c r="F348" s="10"/>
    </row>
    <row r="349" spans="2:6" hidden="1">
      <c r="B349" s="8"/>
      <c r="C349" s="8"/>
      <c r="D349" s="9"/>
      <c r="E349" s="10"/>
      <c r="F349" s="10"/>
    </row>
    <row r="350" spans="2:6" hidden="1">
      <c r="B350" s="8"/>
      <c r="C350" s="8"/>
      <c r="D350" s="9"/>
      <c r="E350" s="10"/>
      <c r="F350" s="10"/>
    </row>
    <row r="351" spans="2:6" hidden="1">
      <c r="B351" s="8"/>
      <c r="C351" s="8"/>
      <c r="D351" s="9"/>
      <c r="E351" s="10"/>
      <c r="F351" s="10"/>
    </row>
    <row r="352" spans="2:6" hidden="1">
      <c r="B352" s="8"/>
      <c r="C352" s="8"/>
      <c r="D352" s="9"/>
      <c r="E352" s="10"/>
      <c r="F352" s="10"/>
    </row>
    <row r="353" spans="2:6" hidden="1">
      <c r="B353" s="8"/>
      <c r="C353" s="8"/>
      <c r="D353" s="9"/>
      <c r="E353" s="10"/>
      <c r="F353" s="10"/>
    </row>
    <row r="354" spans="2:6" hidden="1">
      <c r="B354" s="8"/>
      <c r="C354" s="8"/>
      <c r="D354" s="9"/>
      <c r="E354" s="10"/>
      <c r="F354" s="10"/>
    </row>
    <row r="355" spans="2:6" hidden="1">
      <c r="B355" s="8"/>
      <c r="C355" s="8"/>
      <c r="D355" s="9"/>
      <c r="E355" s="10"/>
      <c r="F355" s="10"/>
    </row>
    <row r="356" spans="2:6" hidden="1">
      <c r="B356" s="8"/>
      <c r="C356" s="8"/>
      <c r="D356" s="9"/>
      <c r="E356" s="10"/>
      <c r="F356" s="10"/>
    </row>
    <row r="357" spans="2:6" hidden="1">
      <c r="B357" s="8"/>
      <c r="C357" s="8"/>
      <c r="D357" s="9"/>
      <c r="E357" s="10"/>
      <c r="F357" s="10"/>
    </row>
    <row r="358" spans="2:6" hidden="1">
      <c r="B358" s="8"/>
      <c r="C358" s="8"/>
      <c r="D358" s="9"/>
      <c r="E358" s="10"/>
      <c r="F358" s="10"/>
    </row>
    <row r="359" spans="2:6" hidden="1">
      <c r="B359" s="8"/>
      <c r="C359" s="8"/>
      <c r="D359" s="9"/>
      <c r="E359" s="10"/>
      <c r="F359" s="10"/>
    </row>
    <row r="360" spans="2:6" hidden="1">
      <c r="B360" s="8"/>
      <c r="C360" s="8"/>
      <c r="D360" s="9"/>
      <c r="E360" s="10"/>
      <c r="F360" s="10"/>
    </row>
    <row r="361" spans="2:6" hidden="1">
      <c r="B361" s="8"/>
      <c r="C361" s="8"/>
      <c r="D361" s="9"/>
      <c r="E361" s="10"/>
      <c r="F361" s="10"/>
    </row>
    <row r="362" spans="2:6" hidden="1">
      <c r="B362" s="8"/>
      <c r="C362" s="8"/>
      <c r="D362" s="9"/>
      <c r="E362" s="10"/>
      <c r="F362" s="10"/>
    </row>
    <row r="363" spans="2:6" hidden="1">
      <c r="B363" s="8"/>
      <c r="C363" s="8"/>
      <c r="D363" s="9"/>
      <c r="E363" s="10"/>
      <c r="F363" s="10"/>
    </row>
    <row r="364" spans="2:6" hidden="1">
      <c r="B364" s="8"/>
      <c r="C364" s="8"/>
      <c r="D364" s="9"/>
      <c r="E364" s="10"/>
      <c r="F364" s="10"/>
    </row>
    <row r="365" spans="2:6" hidden="1">
      <c r="B365" s="8"/>
      <c r="C365" s="8"/>
      <c r="D365" s="9"/>
      <c r="E365" s="10"/>
      <c r="F365" s="10"/>
    </row>
    <row r="366" spans="2:6" hidden="1">
      <c r="B366" s="8"/>
      <c r="C366" s="8"/>
      <c r="D366" s="9"/>
      <c r="E366" s="10"/>
      <c r="F366" s="10"/>
    </row>
    <row r="367" spans="2:6" hidden="1">
      <c r="B367" s="8"/>
      <c r="C367" s="8"/>
      <c r="D367" s="9"/>
      <c r="E367" s="10"/>
      <c r="F367" s="10"/>
    </row>
    <row r="368" spans="2:6" hidden="1">
      <c r="B368" s="8"/>
      <c r="C368" s="8"/>
      <c r="D368" s="9"/>
      <c r="E368" s="10"/>
      <c r="F368" s="10"/>
    </row>
    <row r="369" spans="2:6" hidden="1">
      <c r="B369" s="8"/>
      <c r="C369" s="8"/>
      <c r="D369" s="9"/>
      <c r="E369" s="10"/>
      <c r="F369" s="10"/>
    </row>
    <row r="370" spans="2:6" hidden="1">
      <c r="B370" s="8"/>
      <c r="C370" s="8"/>
      <c r="D370" s="9"/>
      <c r="E370" s="10"/>
      <c r="F370" s="10"/>
    </row>
    <row r="371" spans="2:6" hidden="1">
      <c r="B371" s="8"/>
      <c r="C371" s="8"/>
      <c r="D371" s="9"/>
      <c r="E371" s="10"/>
      <c r="F371" s="10"/>
    </row>
    <row r="372" spans="2:6" hidden="1">
      <c r="B372" s="8"/>
      <c r="C372" s="8"/>
      <c r="D372" s="9"/>
      <c r="E372" s="10"/>
      <c r="F372" s="10"/>
    </row>
    <row r="373" spans="2:6" hidden="1">
      <c r="B373" s="8"/>
      <c r="C373" s="8"/>
      <c r="D373" s="9"/>
      <c r="E373" s="10"/>
      <c r="F373" s="10"/>
    </row>
    <row r="374" spans="2:6" hidden="1">
      <c r="B374" s="8"/>
      <c r="C374" s="8"/>
      <c r="D374" s="9"/>
      <c r="E374" s="10"/>
      <c r="F374" s="10"/>
    </row>
    <row r="375" spans="2:6" hidden="1">
      <c r="B375" s="8"/>
      <c r="C375" s="8"/>
      <c r="D375" s="9"/>
      <c r="E375" s="10"/>
      <c r="F375" s="10"/>
    </row>
    <row r="376" spans="2:6" hidden="1">
      <c r="B376" s="8"/>
      <c r="C376" s="8"/>
      <c r="D376" s="9"/>
      <c r="E376" s="10"/>
      <c r="F376" s="10"/>
    </row>
    <row r="377" spans="2:6" hidden="1">
      <c r="B377" s="8"/>
      <c r="C377" s="8"/>
      <c r="D377" s="9"/>
      <c r="E377" s="10"/>
      <c r="F377" s="10"/>
    </row>
    <row r="378" spans="2:6" hidden="1">
      <c r="B378" s="8"/>
      <c r="C378" s="8"/>
      <c r="D378" s="9"/>
      <c r="E378" s="10"/>
      <c r="F378" s="10"/>
    </row>
    <row r="379" spans="2:6" hidden="1">
      <c r="B379" s="8"/>
      <c r="C379" s="8"/>
      <c r="D379" s="9"/>
      <c r="E379" s="10"/>
      <c r="F379" s="10"/>
    </row>
    <row r="380" spans="2:6" hidden="1">
      <c r="B380" s="8"/>
      <c r="C380" s="8"/>
      <c r="D380" s="9"/>
      <c r="E380" s="10"/>
      <c r="F380" s="10"/>
    </row>
    <row r="381" spans="2:6" hidden="1">
      <c r="B381" s="8"/>
      <c r="C381" s="8"/>
      <c r="D381" s="9"/>
      <c r="E381" s="10"/>
      <c r="F381" s="10"/>
    </row>
    <row r="382" spans="2:6" hidden="1">
      <c r="B382" s="8"/>
      <c r="C382" s="8"/>
      <c r="D382" s="9"/>
      <c r="E382" s="10"/>
      <c r="F382" s="10"/>
    </row>
    <row r="383" spans="2:6" hidden="1">
      <c r="B383" s="8"/>
      <c r="C383" s="8"/>
      <c r="D383" s="9"/>
      <c r="E383" s="10"/>
      <c r="F383" s="10"/>
    </row>
    <row r="384" spans="2:6" hidden="1">
      <c r="B384" s="8"/>
      <c r="C384" s="8"/>
      <c r="D384" s="9"/>
      <c r="E384" s="10"/>
      <c r="F384" s="10"/>
    </row>
    <row r="385" spans="2:6" hidden="1">
      <c r="B385" s="8"/>
      <c r="C385" s="8"/>
      <c r="D385" s="9"/>
      <c r="E385" s="10"/>
      <c r="F385" s="10"/>
    </row>
    <row r="386" spans="2:6" hidden="1">
      <c r="B386" s="8"/>
      <c r="C386" s="8"/>
      <c r="D386" s="9"/>
      <c r="E386" s="10"/>
      <c r="F386" s="10"/>
    </row>
    <row r="387" spans="2:6" hidden="1">
      <c r="B387" s="8"/>
      <c r="C387" s="8"/>
      <c r="D387" s="9"/>
      <c r="E387" s="10"/>
      <c r="F387" s="10"/>
    </row>
    <row r="388" spans="2:6" hidden="1">
      <c r="B388" s="8"/>
      <c r="C388" s="8"/>
      <c r="D388" s="9"/>
      <c r="E388" s="10"/>
      <c r="F388" s="10"/>
    </row>
    <row r="389" spans="2:6" hidden="1">
      <c r="B389" s="8"/>
      <c r="C389" s="8"/>
      <c r="D389" s="9"/>
      <c r="E389" s="10"/>
      <c r="F389" s="10"/>
    </row>
    <row r="390" spans="2:6" hidden="1">
      <c r="B390" s="8"/>
      <c r="C390" s="8"/>
      <c r="D390" s="9"/>
      <c r="E390" s="10"/>
      <c r="F390" s="10"/>
    </row>
    <row r="391" spans="2:6" hidden="1">
      <c r="B391" s="8"/>
      <c r="C391" s="8"/>
      <c r="D391" s="9"/>
      <c r="E391" s="10"/>
      <c r="F391" s="10"/>
    </row>
    <row r="392" spans="2:6" hidden="1">
      <c r="B392" s="8"/>
      <c r="C392" s="8"/>
      <c r="D392" s="9"/>
      <c r="E392" s="10"/>
      <c r="F392" s="10"/>
    </row>
    <row r="393" spans="2:6" hidden="1">
      <c r="B393" s="8"/>
      <c r="C393" s="8"/>
      <c r="D393" s="9"/>
      <c r="E393" s="10"/>
      <c r="F393" s="10"/>
    </row>
    <row r="394" spans="2:6" hidden="1">
      <c r="B394" s="8"/>
      <c r="C394" s="8"/>
      <c r="D394" s="9"/>
      <c r="E394" s="10"/>
      <c r="F394" s="10"/>
    </row>
    <row r="395" spans="2:6" hidden="1">
      <c r="B395" s="8"/>
      <c r="C395" s="8"/>
      <c r="D395" s="9"/>
      <c r="E395" s="10"/>
      <c r="F395" s="10"/>
    </row>
    <row r="396" spans="2:6" hidden="1">
      <c r="B396" s="8"/>
      <c r="C396" s="8"/>
      <c r="D396" s="9"/>
      <c r="E396" s="10"/>
      <c r="F396" s="10"/>
    </row>
    <row r="397" spans="2:6" hidden="1">
      <c r="B397" s="8"/>
      <c r="C397" s="8"/>
      <c r="D397" s="9"/>
      <c r="E397" s="10"/>
      <c r="F397" s="10"/>
    </row>
    <row r="398" spans="2:6" hidden="1">
      <c r="B398" s="8"/>
      <c r="C398" s="8"/>
      <c r="D398" s="9"/>
      <c r="E398" s="10"/>
      <c r="F398" s="10"/>
    </row>
    <row r="399" spans="2:6" hidden="1">
      <c r="B399" s="8"/>
      <c r="C399" s="8"/>
      <c r="D399" s="9"/>
      <c r="E399" s="10"/>
      <c r="F399" s="10"/>
    </row>
    <row r="400" spans="2:6" hidden="1">
      <c r="B400" s="8"/>
      <c r="C400" s="8"/>
      <c r="D400" s="9"/>
      <c r="E400" s="10"/>
      <c r="F400" s="10"/>
    </row>
    <row r="401" spans="2:6" hidden="1">
      <c r="B401" s="8"/>
      <c r="C401" s="8"/>
      <c r="D401" s="9"/>
      <c r="E401" s="10"/>
      <c r="F401" s="10"/>
    </row>
    <row r="402" spans="2:6" hidden="1">
      <c r="B402" s="8"/>
      <c r="C402" s="8"/>
      <c r="D402" s="9"/>
      <c r="E402" s="10"/>
      <c r="F402" s="10"/>
    </row>
    <row r="403" spans="2:6" hidden="1">
      <c r="B403" s="8"/>
      <c r="C403" s="8"/>
      <c r="D403" s="9"/>
      <c r="E403" s="10"/>
      <c r="F403" s="10"/>
    </row>
    <row r="404" spans="2:6" hidden="1">
      <c r="B404" s="8"/>
      <c r="C404" s="8"/>
      <c r="D404" s="9"/>
      <c r="E404" s="10"/>
      <c r="F404" s="10"/>
    </row>
    <row r="405" spans="2:6" hidden="1">
      <c r="B405" s="8"/>
      <c r="C405" s="8"/>
      <c r="D405" s="9"/>
      <c r="E405" s="10"/>
      <c r="F405" s="10"/>
    </row>
    <row r="406" spans="2:6" hidden="1">
      <c r="B406" s="8"/>
      <c r="C406" s="8"/>
      <c r="D406" s="9"/>
      <c r="E406" s="10"/>
      <c r="F406" s="10"/>
    </row>
    <row r="407" spans="2:6" hidden="1">
      <c r="B407" s="8"/>
      <c r="C407" s="8"/>
      <c r="D407" s="9"/>
      <c r="E407" s="10"/>
      <c r="F407" s="10"/>
    </row>
    <row r="408" spans="2:6" hidden="1">
      <c r="B408" s="8"/>
      <c r="C408" s="8"/>
      <c r="D408" s="9"/>
      <c r="E408" s="10"/>
      <c r="F408" s="10"/>
    </row>
    <row r="409" spans="2:6" hidden="1">
      <c r="B409" s="8"/>
      <c r="C409" s="8"/>
      <c r="D409" s="9"/>
      <c r="E409" s="10"/>
      <c r="F409" s="10"/>
    </row>
    <row r="410" spans="2:6" hidden="1">
      <c r="B410" s="8"/>
      <c r="C410" s="8"/>
      <c r="D410" s="9"/>
      <c r="E410" s="10"/>
      <c r="F410" s="10"/>
    </row>
    <row r="411" spans="2:6" hidden="1">
      <c r="B411" s="8"/>
      <c r="C411" s="8"/>
      <c r="D411" s="9"/>
      <c r="E411" s="10"/>
      <c r="F411" s="10"/>
    </row>
    <row r="412" spans="2:6" hidden="1">
      <c r="B412" s="8"/>
      <c r="C412" s="8"/>
      <c r="D412" s="9"/>
      <c r="E412" s="10"/>
      <c r="F412" s="10"/>
    </row>
    <row r="413" spans="2:6" hidden="1">
      <c r="B413" s="8"/>
      <c r="C413" s="8"/>
      <c r="D413" s="9"/>
      <c r="E413" s="10"/>
      <c r="F413" s="10"/>
    </row>
    <row r="414" spans="2:6" hidden="1">
      <c r="B414" s="8"/>
      <c r="C414" s="8"/>
      <c r="D414" s="9"/>
      <c r="E414" s="10"/>
      <c r="F414" s="10"/>
    </row>
    <row r="415" spans="2:6" hidden="1">
      <c r="B415" s="8"/>
      <c r="C415" s="8"/>
      <c r="D415" s="9"/>
      <c r="E415" s="10"/>
      <c r="F415" s="10"/>
    </row>
    <row r="416" spans="2:6" hidden="1">
      <c r="B416" s="8"/>
      <c r="C416" s="8"/>
      <c r="D416" s="9"/>
      <c r="E416" s="10"/>
      <c r="F416" s="10"/>
    </row>
    <row r="417" spans="2:6" hidden="1">
      <c r="B417" s="8"/>
      <c r="C417" s="8"/>
      <c r="D417" s="9"/>
      <c r="E417" s="10"/>
      <c r="F417" s="10"/>
    </row>
    <row r="418" spans="2:6" hidden="1">
      <c r="B418" s="8"/>
      <c r="C418" s="8"/>
      <c r="D418" s="9"/>
      <c r="E418" s="10"/>
      <c r="F418" s="10"/>
    </row>
    <row r="419" spans="2:6" hidden="1">
      <c r="B419" s="8"/>
      <c r="C419" s="8"/>
      <c r="D419" s="9"/>
      <c r="E419" s="10"/>
      <c r="F419" s="10"/>
    </row>
    <row r="420" spans="2:6" hidden="1">
      <c r="B420" s="8"/>
      <c r="C420" s="8"/>
      <c r="D420" s="9"/>
      <c r="E420" s="10"/>
      <c r="F420" s="10"/>
    </row>
    <row r="421" spans="2:6" hidden="1">
      <c r="B421" s="8"/>
      <c r="C421" s="8"/>
      <c r="D421" s="9"/>
      <c r="E421" s="10"/>
      <c r="F421" s="10"/>
    </row>
    <row r="422" spans="2:6" hidden="1">
      <c r="B422" s="8"/>
      <c r="C422" s="8"/>
      <c r="D422" s="9"/>
      <c r="E422" s="10"/>
      <c r="F422" s="10"/>
    </row>
    <row r="423" spans="2:6" hidden="1">
      <c r="B423" s="8"/>
      <c r="C423" s="8"/>
      <c r="D423" s="9"/>
      <c r="E423" s="10"/>
      <c r="F423" s="10"/>
    </row>
    <row r="424" spans="2:6" hidden="1">
      <c r="B424" s="8"/>
      <c r="C424" s="8"/>
      <c r="D424" s="9"/>
      <c r="E424" s="10"/>
      <c r="F424" s="10"/>
    </row>
    <row r="425" spans="2:6" hidden="1">
      <c r="B425" s="8"/>
      <c r="C425" s="8"/>
      <c r="D425" s="9"/>
      <c r="E425" s="10"/>
      <c r="F425" s="10"/>
    </row>
    <row r="426" spans="2:6" hidden="1">
      <c r="B426" s="8"/>
      <c r="C426" s="8"/>
      <c r="D426" s="9"/>
      <c r="E426" s="10"/>
      <c r="F426" s="10"/>
    </row>
    <row r="427" spans="2:6" hidden="1">
      <c r="B427" s="8"/>
      <c r="C427" s="8"/>
      <c r="D427" s="9"/>
      <c r="E427" s="10"/>
      <c r="F427" s="10"/>
    </row>
    <row r="428" spans="2:6" hidden="1">
      <c r="B428" s="8"/>
      <c r="C428" s="8"/>
      <c r="D428" s="9"/>
      <c r="E428" s="10"/>
      <c r="F428" s="10"/>
    </row>
    <row r="429" spans="2:6" hidden="1">
      <c r="B429" s="8"/>
      <c r="C429" s="8"/>
      <c r="D429" s="9"/>
      <c r="E429" s="10"/>
      <c r="F429" s="10"/>
    </row>
    <row r="430" spans="2:6" hidden="1">
      <c r="B430" s="8"/>
      <c r="C430" s="8"/>
      <c r="D430" s="9"/>
      <c r="E430" s="10"/>
      <c r="F430" s="10"/>
    </row>
    <row r="431" spans="2:6" hidden="1">
      <c r="B431" s="8"/>
      <c r="C431" s="8"/>
      <c r="D431" s="9"/>
      <c r="E431" s="10"/>
      <c r="F431" s="10"/>
    </row>
    <row r="432" spans="2:6" hidden="1">
      <c r="B432" s="8"/>
      <c r="C432" s="8"/>
      <c r="D432" s="9"/>
      <c r="E432" s="10"/>
      <c r="F432" s="10"/>
    </row>
    <row r="433" spans="2:6" hidden="1">
      <c r="B433" s="8"/>
      <c r="C433" s="8"/>
      <c r="D433" s="9"/>
      <c r="E433" s="10"/>
      <c r="F433" s="10"/>
    </row>
    <row r="434" spans="2:6" hidden="1">
      <c r="B434" s="8"/>
      <c r="C434" s="8"/>
      <c r="D434" s="9"/>
      <c r="E434" s="10"/>
      <c r="F434" s="10"/>
    </row>
    <row r="435" spans="2:6" hidden="1">
      <c r="B435" s="8"/>
      <c r="C435" s="8"/>
      <c r="D435" s="9"/>
      <c r="E435" s="10"/>
      <c r="F435" s="10"/>
    </row>
    <row r="436" spans="2:6" hidden="1">
      <c r="B436" s="8"/>
      <c r="C436" s="8"/>
      <c r="D436" s="9"/>
      <c r="E436" s="10"/>
      <c r="F436" s="10"/>
    </row>
    <row r="437" spans="2:6" hidden="1">
      <c r="B437" s="17"/>
      <c r="C437" s="17"/>
      <c r="D437" s="18"/>
      <c r="E437" s="19"/>
      <c r="F437" s="19"/>
    </row>
    <row r="438" spans="2:6" hidden="1">
      <c r="B438" s="17"/>
      <c r="C438" s="17"/>
      <c r="D438" s="18"/>
      <c r="E438" s="19"/>
      <c r="F438" s="19"/>
    </row>
    <row r="439" spans="2:6" hidden="1">
      <c r="B439" s="17"/>
      <c r="C439" s="17"/>
      <c r="D439" s="18"/>
      <c r="E439" s="19"/>
      <c r="F439" s="19"/>
    </row>
    <row r="440" spans="2:6" hidden="1">
      <c r="B440" s="8"/>
      <c r="C440" s="8"/>
      <c r="D440" s="9"/>
      <c r="E440" s="10"/>
      <c r="F440" s="10"/>
    </row>
    <row r="441" spans="2:6" hidden="1">
      <c r="B441" s="8"/>
      <c r="C441" s="8"/>
      <c r="D441" s="9"/>
      <c r="E441" s="10"/>
      <c r="F441" s="10"/>
    </row>
    <row r="442" spans="2:6" hidden="1">
      <c r="B442" s="8"/>
      <c r="C442" s="8"/>
      <c r="D442" s="9"/>
      <c r="E442" s="10"/>
      <c r="F442" s="10"/>
    </row>
    <row r="443" spans="2:6" hidden="1">
      <c r="B443" s="8"/>
      <c r="C443" s="8"/>
      <c r="D443" s="9"/>
      <c r="E443" s="10"/>
      <c r="F443" s="10"/>
    </row>
    <row r="444" spans="2:6" hidden="1">
      <c r="B444" s="8"/>
      <c r="C444" s="8"/>
      <c r="D444" s="9"/>
      <c r="E444" s="10"/>
      <c r="F444" s="10"/>
    </row>
    <row r="445" spans="2:6" hidden="1">
      <c r="B445" s="8"/>
      <c r="C445" s="8"/>
      <c r="D445" s="9"/>
      <c r="E445" s="10"/>
      <c r="F445" s="10"/>
    </row>
    <row r="446" spans="2:6" hidden="1">
      <c r="B446" s="8"/>
      <c r="C446" s="8"/>
      <c r="D446" s="9"/>
      <c r="E446" s="10"/>
      <c r="F446" s="10"/>
    </row>
    <row r="447" spans="2:6" hidden="1">
      <c r="B447" s="8"/>
      <c r="C447" s="8"/>
      <c r="D447" s="9"/>
      <c r="E447" s="10"/>
      <c r="F447" s="10"/>
    </row>
    <row r="448" spans="2:6" hidden="1">
      <c r="B448" s="8"/>
      <c r="C448" s="8"/>
      <c r="D448" s="9"/>
      <c r="E448" s="10"/>
      <c r="F448" s="10"/>
    </row>
    <row r="449" spans="2:6" hidden="1">
      <c r="B449" s="8"/>
      <c r="C449" s="8"/>
      <c r="D449" s="9"/>
      <c r="E449" s="10"/>
      <c r="F449" s="10"/>
    </row>
    <row r="450" spans="2:6" hidden="1">
      <c r="B450" s="8"/>
      <c r="C450" s="8"/>
      <c r="D450" s="9"/>
      <c r="E450" s="10"/>
      <c r="F450" s="10"/>
    </row>
    <row r="451" spans="2:6" hidden="1">
      <c r="B451" s="8"/>
      <c r="C451" s="8"/>
      <c r="D451" s="9"/>
      <c r="E451" s="10"/>
      <c r="F451" s="10"/>
    </row>
    <row r="452" spans="2:6" hidden="1">
      <c r="B452" s="8"/>
      <c r="C452" s="8"/>
      <c r="D452" s="9"/>
      <c r="E452" s="10"/>
      <c r="F452" s="10"/>
    </row>
    <row r="453" spans="2:6" hidden="1">
      <c r="B453" s="8"/>
      <c r="C453" s="8"/>
      <c r="D453" s="9"/>
      <c r="E453" s="10"/>
      <c r="F453" s="10"/>
    </row>
    <row r="454" spans="2:6" hidden="1">
      <c r="B454" s="8"/>
      <c r="C454" s="8"/>
      <c r="D454" s="9"/>
      <c r="E454" s="10"/>
      <c r="F454" s="10"/>
    </row>
    <row r="455" spans="2:6" hidden="1">
      <c r="B455" s="8"/>
      <c r="C455" s="8"/>
      <c r="D455" s="9"/>
      <c r="E455" s="10"/>
      <c r="F455" s="10"/>
    </row>
    <row r="456" spans="2:6" hidden="1">
      <c r="B456" s="8"/>
      <c r="C456" s="8"/>
      <c r="D456" s="9"/>
      <c r="E456" s="10"/>
      <c r="F456" s="10"/>
    </row>
    <row r="457" spans="2:6" hidden="1">
      <c r="B457" s="8"/>
      <c r="C457" s="8"/>
      <c r="D457" s="9"/>
      <c r="E457" s="10"/>
      <c r="F457" s="10"/>
    </row>
    <row r="458" spans="2:6" hidden="1">
      <c r="B458" s="8"/>
      <c r="C458" s="8"/>
      <c r="D458" s="9"/>
      <c r="E458" s="10"/>
      <c r="F458" s="10"/>
    </row>
    <row r="459" spans="2:6" hidden="1">
      <c r="B459" s="8"/>
      <c r="C459" s="8"/>
      <c r="D459" s="9"/>
      <c r="E459" s="10"/>
      <c r="F459" s="10"/>
    </row>
    <row r="460" spans="2:6" hidden="1">
      <c r="B460" s="8"/>
      <c r="C460" s="8"/>
      <c r="D460" s="9"/>
      <c r="E460" s="10"/>
      <c r="F460" s="10"/>
    </row>
    <row r="461" spans="2:6" hidden="1">
      <c r="B461" s="8"/>
      <c r="C461" s="8"/>
      <c r="D461" s="9"/>
      <c r="E461" s="10"/>
      <c r="F461" s="10"/>
    </row>
    <row r="462" spans="2:6" hidden="1">
      <c r="B462" s="8"/>
      <c r="C462" s="8"/>
      <c r="D462" s="9"/>
      <c r="E462" s="10"/>
      <c r="F462" s="10"/>
    </row>
    <row r="463" spans="2:6" hidden="1">
      <c r="B463" s="8"/>
      <c r="C463" s="8"/>
      <c r="D463" s="9"/>
      <c r="E463" s="10"/>
      <c r="F463" s="10"/>
    </row>
    <row r="464" spans="2:6" hidden="1">
      <c r="B464" s="8"/>
      <c r="C464" s="8"/>
      <c r="D464" s="9"/>
      <c r="E464" s="10"/>
      <c r="F464" s="10"/>
    </row>
    <row r="465" spans="2:6" hidden="1">
      <c r="B465" s="8"/>
      <c r="C465" s="8"/>
      <c r="D465" s="9"/>
      <c r="E465" s="10"/>
      <c r="F465" s="10"/>
    </row>
    <row r="466" spans="2:6" hidden="1">
      <c r="B466" s="8"/>
      <c r="C466" s="8"/>
      <c r="D466" s="9"/>
      <c r="E466" s="10"/>
      <c r="F466" s="10"/>
    </row>
    <row r="467" spans="2:6" hidden="1">
      <c r="B467" s="8"/>
      <c r="C467" s="8"/>
      <c r="D467" s="9"/>
      <c r="E467" s="10"/>
      <c r="F467" s="10"/>
    </row>
    <row r="468" spans="2:6" hidden="1">
      <c r="B468" s="8"/>
      <c r="C468" s="8"/>
      <c r="D468" s="9"/>
      <c r="E468" s="10"/>
      <c r="F468" s="10"/>
    </row>
    <row r="469" spans="2:6" hidden="1">
      <c r="B469" s="8"/>
      <c r="C469" s="8"/>
      <c r="D469" s="9"/>
      <c r="E469" s="10"/>
      <c r="F469" s="10"/>
    </row>
    <row r="470" spans="2:6" hidden="1">
      <c r="B470" s="8"/>
      <c r="C470" s="8"/>
      <c r="D470" s="9"/>
      <c r="E470" s="10"/>
      <c r="F470" s="10"/>
    </row>
    <row r="471" spans="2:6" hidden="1">
      <c r="B471" s="8"/>
      <c r="C471" s="8"/>
      <c r="D471" s="9"/>
      <c r="E471" s="10"/>
      <c r="F471" s="10"/>
    </row>
    <row r="472" spans="2:6" hidden="1">
      <c r="B472" s="8"/>
      <c r="C472" s="8"/>
      <c r="D472" s="9"/>
      <c r="E472" s="10"/>
      <c r="F472" s="10"/>
    </row>
    <row r="473" spans="2:6" hidden="1">
      <c r="B473" s="8"/>
      <c r="C473" s="8"/>
      <c r="D473" s="9"/>
      <c r="E473" s="10"/>
      <c r="F473" s="10"/>
    </row>
    <row r="474" spans="2:6" hidden="1">
      <c r="B474" s="8"/>
      <c r="C474" s="8"/>
      <c r="D474" s="9"/>
      <c r="E474" s="10"/>
      <c r="F474" s="10"/>
    </row>
    <row r="475" spans="2:6" hidden="1">
      <c r="B475" s="8"/>
      <c r="C475" s="8"/>
      <c r="D475" s="9"/>
      <c r="E475" s="10"/>
      <c r="F475" s="10"/>
    </row>
    <row r="476" spans="2:6" hidden="1">
      <c r="B476" s="8"/>
      <c r="C476" s="8"/>
      <c r="D476" s="9"/>
      <c r="E476" s="10"/>
      <c r="F476" s="10"/>
    </row>
    <row r="477" spans="2:6" hidden="1">
      <c r="B477" s="8"/>
      <c r="C477" s="8"/>
      <c r="D477" s="9"/>
      <c r="E477" s="10"/>
      <c r="F477" s="10"/>
    </row>
    <row r="478" spans="2:6" hidden="1">
      <c r="B478" s="8"/>
      <c r="C478" s="8"/>
      <c r="D478" s="9"/>
      <c r="E478" s="10"/>
      <c r="F478" s="10"/>
    </row>
    <row r="479" spans="2:6" hidden="1">
      <c r="B479" s="8"/>
      <c r="C479" s="8"/>
      <c r="D479" s="9"/>
      <c r="E479" s="10"/>
      <c r="F479" s="10"/>
    </row>
    <row r="480" spans="2:6" hidden="1">
      <c r="B480" s="8"/>
      <c r="C480" s="8"/>
      <c r="D480" s="9"/>
      <c r="E480" s="10"/>
      <c r="F480" s="10"/>
    </row>
    <row r="481" spans="2:6" hidden="1">
      <c r="B481" s="8"/>
      <c r="C481" s="8"/>
      <c r="D481" s="9"/>
      <c r="E481" s="10"/>
      <c r="F481" s="10"/>
    </row>
    <row r="482" spans="2:6" hidden="1">
      <c r="B482" s="8"/>
      <c r="C482" s="8"/>
      <c r="D482" s="9"/>
      <c r="E482" s="10"/>
      <c r="F482" s="10"/>
    </row>
    <row r="483" spans="2:6" hidden="1">
      <c r="B483" s="8"/>
      <c r="C483" s="8"/>
      <c r="D483" s="9"/>
      <c r="E483" s="10"/>
      <c r="F483" s="10"/>
    </row>
    <row r="484" spans="2:6" hidden="1">
      <c r="B484" s="8"/>
      <c r="C484" s="8"/>
      <c r="D484" s="9"/>
      <c r="E484" s="10"/>
      <c r="F484" s="10"/>
    </row>
    <row r="485" spans="2:6" hidden="1">
      <c r="B485" s="8"/>
      <c r="C485" s="8"/>
      <c r="D485" s="9"/>
      <c r="E485" s="10"/>
      <c r="F485" s="10"/>
    </row>
    <row r="486" spans="2:6" hidden="1">
      <c r="B486" s="8"/>
      <c r="C486" s="8"/>
      <c r="D486" s="9"/>
      <c r="E486" s="10"/>
      <c r="F486" s="10"/>
    </row>
    <row r="487" spans="2:6" hidden="1">
      <c r="B487" s="8"/>
      <c r="C487" s="8"/>
      <c r="D487" s="9"/>
      <c r="E487" s="10"/>
      <c r="F487" s="10"/>
    </row>
    <row r="488" spans="2:6" hidden="1">
      <c r="B488" s="8"/>
      <c r="C488" s="8"/>
      <c r="D488" s="9"/>
      <c r="E488" s="10"/>
      <c r="F488" s="10"/>
    </row>
    <row r="489" spans="2:6" hidden="1">
      <c r="B489" s="8"/>
      <c r="C489" s="8"/>
      <c r="D489" s="9"/>
      <c r="E489" s="10"/>
      <c r="F489" s="10"/>
    </row>
    <row r="490" spans="2:6" hidden="1">
      <c r="B490" s="8"/>
      <c r="C490" s="8"/>
      <c r="D490" s="9"/>
      <c r="E490" s="10"/>
      <c r="F490" s="10"/>
    </row>
    <row r="491" spans="2:6" hidden="1">
      <c r="B491" s="8"/>
      <c r="C491" s="8"/>
      <c r="D491" s="9"/>
      <c r="E491" s="10"/>
      <c r="F491" s="10"/>
    </row>
    <row r="492" spans="2:6" hidden="1">
      <c r="B492" s="8"/>
      <c r="C492" s="8"/>
      <c r="D492" s="9"/>
      <c r="E492" s="10"/>
      <c r="F492" s="10"/>
    </row>
    <row r="493" spans="2:6" hidden="1">
      <c r="B493" s="8"/>
      <c r="C493" s="8"/>
      <c r="D493" s="9"/>
      <c r="E493" s="10"/>
      <c r="F493" s="10"/>
    </row>
    <row r="494" spans="2:6" hidden="1">
      <c r="B494" s="8"/>
      <c r="C494" s="8"/>
      <c r="D494" s="9"/>
      <c r="E494" s="10"/>
      <c r="F494" s="10"/>
    </row>
    <row r="495" spans="2:6" hidden="1">
      <c r="B495" s="8"/>
      <c r="C495" s="8"/>
      <c r="D495" s="9"/>
      <c r="E495" s="10"/>
      <c r="F495" s="10"/>
    </row>
    <row r="496" spans="2:6" hidden="1">
      <c r="B496" s="8"/>
      <c r="C496" s="8"/>
      <c r="D496" s="9"/>
      <c r="E496" s="10"/>
      <c r="F496" s="10"/>
    </row>
    <row r="497" spans="2:6" hidden="1">
      <c r="B497" s="8"/>
      <c r="C497" s="8"/>
      <c r="D497" s="9"/>
      <c r="E497" s="10"/>
      <c r="F497" s="10"/>
    </row>
    <row r="498" spans="2:6" hidden="1">
      <c r="B498" s="8"/>
      <c r="C498" s="8"/>
      <c r="D498" s="9"/>
      <c r="E498" s="10"/>
      <c r="F498" s="10"/>
    </row>
    <row r="499" spans="2:6" hidden="1">
      <c r="B499" s="8"/>
      <c r="C499" s="8"/>
      <c r="D499" s="9"/>
      <c r="E499" s="10"/>
      <c r="F499" s="10"/>
    </row>
    <row r="500" spans="2:6" hidden="1">
      <c r="B500" s="8"/>
      <c r="C500" s="8"/>
      <c r="D500" s="9"/>
      <c r="E500" s="10"/>
      <c r="F500" s="10"/>
    </row>
    <row r="501" spans="2:6" hidden="1">
      <c r="B501" s="8"/>
      <c r="C501" s="8"/>
      <c r="D501" s="9"/>
      <c r="E501" s="10"/>
      <c r="F501" s="10"/>
    </row>
    <row r="502" spans="2:6" hidden="1">
      <c r="B502" s="8"/>
      <c r="C502" s="8"/>
      <c r="D502" s="9"/>
      <c r="E502" s="10"/>
      <c r="F502" s="10"/>
    </row>
    <row r="503" spans="2:6" hidden="1">
      <c r="B503" s="8"/>
      <c r="C503" s="8"/>
      <c r="D503" s="9"/>
      <c r="E503" s="10"/>
      <c r="F503" s="10"/>
    </row>
    <row r="504" spans="2:6" hidden="1">
      <c r="B504" s="8"/>
      <c r="C504" s="8"/>
      <c r="D504" s="9"/>
      <c r="E504" s="10"/>
      <c r="F504" s="10"/>
    </row>
    <row r="505" spans="2:6" hidden="1">
      <c r="B505" s="8"/>
      <c r="C505" s="8"/>
      <c r="D505" s="9"/>
      <c r="E505" s="10"/>
      <c r="F505" s="10"/>
    </row>
    <row r="506" spans="2:6" hidden="1">
      <c r="B506" s="8"/>
      <c r="C506" s="8"/>
      <c r="D506" s="9"/>
      <c r="E506" s="10"/>
      <c r="F506" s="10"/>
    </row>
  </sheetData>
  <sheetProtection sheet="1" objects="1" scenarios="1"/>
  <mergeCells count="3">
    <mergeCell ref="A1:F1"/>
    <mergeCell ref="E3:F3"/>
    <mergeCell ref="B3:C3"/>
  </mergeCells>
  <phoneticPr fontId="0" type="noConversion"/>
  <conditionalFormatting sqref="C12:F12">
    <cfRule type="cellIs" dxfId="0" priority="1" operator="lessThan">
      <formula>0.35</formula>
    </cfRule>
  </conditionalFormatting>
  <pageMargins left="0.5" right="0.5" top="0.5" bottom="0.5" header="0" footer="0"/>
  <pageSetup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188"/>
  <sheetViews>
    <sheetView showGridLines="0" showRowColHeaders="0" zoomScaleNormal="100" workbookViewId="0">
      <selection activeCell="B12" sqref="B12"/>
    </sheetView>
  </sheetViews>
  <sheetFormatPr defaultRowHeight="13.2"/>
  <cols>
    <col min="1" max="1" width="6.21875" customWidth="1"/>
    <col min="2" max="2" width="125.77734375" customWidth="1"/>
    <col min="3" max="3" width="4.5546875" hidden="1" customWidth="1"/>
  </cols>
  <sheetData>
    <row r="1" spans="1:3">
      <c r="A1" s="115"/>
      <c r="B1" s="115"/>
    </row>
    <row r="2" spans="1:3">
      <c r="A2" s="115"/>
      <c r="B2" s="115"/>
      <c r="C2" s="115"/>
    </row>
    <row r="3" spans="1:3">
      <c r="A3" s="115"/>
      <c r="B3" s="115"/>
      <c r="C3" s="115"/>
    </row>
    <row r="4" spans="1:3">
      <c r="A4" s="115"/>
      <c r="B4" s="115"/>
      <c r="C4" s="115"/>
    </row>
    <row r="5" spans="1:3">
      <c r="A5" s="115"/>
      <c r="B5" s="115"/>
      <c r="C5" s="115"/>
    </row>
    <row r="6" spans="1:3">
      <c r="A6" s="115"/>
      <c r="B6" s="115"/>
      <c r="C6" s="115"/>
    </row>
    <row r="7" spans="1:3">
      <c r="A7" s="115"/>
      <c r="B7" s="115"/>
      <c r="C7" s="115"/>
    </row>
    <row r="8" spans="1:3">
      <c r="A8" s="115"/>
      <c r="B8" s="115"/>
      <c r="C8" s="115"/>
    </row>
    <row r="9" spans="1:3">
      <c r="A9" s="115"/>
      <c r="B9" s="115"/>
      <c r="C9" s="115"/>
    </row>
    <row r="10" spans="1:3">
      <c r="A10" s="115"/>
      <c r="B10" s="115"/>
      <c r="C10" s="115"/>
    </row>
    <row r="11" spans="1:3">
      <c r="A11" s="115"/>
      <c r="B11" s="115"/>
      <c r="C11" s="115"/>
    </row>
    <row r="12" spans="1:3">
      <c r="A12" s="115"/>
      <c r="B12" s="115"/>
      <c r="C12" s="115"/>
    </row>
    <row r="13" spans="1:3">
      <c r="A13" s="115"/>
      <c r="B13" s="115"/>
      <c r="C13" s="115"/>
    </row>
    <row r="14" spans="1:3">
      <c r="A14" s="115"/>
      <c r="B14" s="115"/>
      <c r="C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row r="26" spans="1:2">
      <c r="A26" s="115"/>
      <c r="B26" s="115"/>
    </row>
    <row r="27" spans="1:2">
      <c r="A27" s="115"/>
      <c r="B27" s="115"/>
    </row>
    <row r="28" spans="1:2">
      <c r="A28" s="115"/>
      <c r="B28" s="115"/>
    </row>
    <row r="29" spans="1:2">
      <c r="A29" s="115"/>
      <c r="B29" s="115"/>
    </row>
    <row r="30" spans="1:2">
      <c r="A30" s="115"/>
      <c r="B30" s="115"/>
    </row>
    <row r="31" spans="1:2">
      <c r="A31" s="115"/>
      <c r="B31" s="115"/>
    </row>
    <row r="32" spans="1:2">
      <c r="A32" s="115"/>
      <c r="B32" s="115"/>
    </row>
    <row r="33" spans="1:2">
      <c r="A33" s="115"/>
      <c r="B33" s="115"/>
    </row>
    <row r="34" spans="1:2">
      <c r="A34" s="115"/>
      <c r="B34" s="115"/>
    </row>
    <row r="35" spans="1:2">
      <c r="A35" s="115"/>
      <c r="B35" s="115"/>
    </row>
    <row r="36" spans="1:2">
      <c r="A36" s="115"/>
      <c r="B36" s="115"/>
    </row>
    <row r="37" spans="1:2">
      <c r="A37" s="115"/>
      <c r="B37" s="115"/>
    </row>
    <row r="38" spans="1:2">
      <c r="A38" s="115"/>
      <c r="B38" s="115"/>
    </row>
    <row r="39" spans="1:2">
      <c r="A39" s="115"/>
      <c r="B39" s="115"/>
    </row>
    <row r="40" spans="1:2">
      <c r="A40" s="115"/>
      <c r="B40" s="115"/>
    </row>
    <row r="41" spans="1:2">
      <c r="A41" s="115"/>
      <c r="B41" s="115"/>
    </row>
    <row r="42" spans="1:2">
      <c r="A42" s="115"/>
      <c r="B42" s="115"/>
    </row>
    <row r="43" spans="1:2">
      <c r="A43" s="115"/>
      <c r="B43" s="115"/>
    </row>
    <row r="44" spans="1:2">
      <c r="A44" s="115"/>
      <c r="B44" s="115"/>
    </row>
    <row r="45" spans="1:2">
      <c r="A45" s="115"/>
      <c r="B45" s="115"/>
    </row>
    <row r="46" spans="1:2">
      <c r="A46" s="115"/>
      <c r="B46" s="115"/>
    </row>
    <row r="47" spans="1:2">
      <c r="A47" s="115"/>
      <c r="B47" s="115"/>
    </row>
    <row r="48" spans="1:2">
      <c r="A48" s="115"/>
      <c r="B48" s="115"/>
    </row>
    <row r="49" spans="1:2">
      <c r="A49" s="115"/>
      <c r="B49" s="115"/>
    </row>
    <row r="50" spans="1:2">
      <c r="A50" s="115"/>
      <c r="B50" s="115"/>
    </row>
    <row r="51" spans="1:2">
      <c r="A51" s="115"/>
      <c r="B51" s="115"/>
    </row>
    <row r="52" spans="1:2">
      <c r="A52" s="115"/>
      <c r="B52" s="115"/>
    </row>
    <row r="53" spans="1:2">
      <c r="A53" s="115"/>
      <c r="B53" s="115"/>
    </row>
    <row r="54" spans="1:2">
      <c r="A54" s="115"/>
      <c r="B54" s="115"/>
    </row>
    <row r="55" spans="1:2">
      <c r="A55" s="115"/>
      <c r="B55" s="115"/>
    </row>
    <row r="56" spans="1:2">
      <c r="A56" s="115"/>
      <c r="B56" s="115"/>
    </row>
    <row r="57" spans="1:2">
      <c r="A57" s="115"/>
      <c r="B57" s="115"/>
    </row>
    <row r="58" spans="1:2">
      <c r="A58" s="115"/>
      <c r="B58" s="115"/>
    </row>
    <row r="59" spans="1:2">
      <c r="A59" s="115"/>
      <c r="B59" s="115"/>
    </row>
    <row r="60" spans="1:2">
      <c r="A60" s="115"/>
      <c r="B60" s="115"/>
    </row>
    <row r="61" spans="1:2">
      <c r="A61" s="115"/>
      <c r="B61" s="115"/>
    </row>
    <row r="62" spans="1:2">
      <c r="A62" s="115"/>
      <c r="B62" s="115"/>
    </row>
    <row r="63" spans="1:2">
      <c r="A63" s="115"/>
      <c r="B63" s="115"/>
    </row>
    <row r="64" spans="1:2">
      <c r="A64" s="115"/>
      <c r="B64" s="115"/>
    </row>
    <row r="65" spans="1:2">
      <c r="A65" s="115"/>
      <c r="B65" s="115"/>
    </row>
    <row r="66" spans="1:2">
      <c r="A66" s="115"/>
      <c r="B66" s="115"/>
    </row>
    <row r="67" spans="1:2">
      <c r="A67" s="115"/>
      <c r="B67" s="115"/>
    </row>
    <row r="68" spans="1:2">
      <c r="A68" s="115"/>
      <c r="B68" s="115"/>
    </row>
    <row r="69" spans="1:2">
      <c r="A69" s="115"/>
      <c r="B69" s="115"/>
    </row>
    <row r="70" spans="1:2">
      <c r="A70" s="115"/>
      <c r="B70" s="115"/>
    </row>
    <row r="71" spans="1:2">
      <c r="A71" s="115"/>
      <c r="B71" s="115"/>
    </row>
    <row r="72" spans="1:2">
      <c r="A72" s="115"/>
      <c r="B72" s="115"/>
    </row>
    <row r="73" spans="1:2">
      <c r="A73" s="115"/>
      <c r="B73" s="115"/>
    </row>
    <row r="74" spans="1:2">
      <c r="A74" s="115"/>
      <c r="B74" s="115"/>
    </row>
    <row r="75" spans="1:2">
      <c r="A75" s="115"/>
      <c r="B75" s="115"/>
    </row>
    <row r="76" spans="1:2">
      <c r="A76" s="115"/>
      <c r="B76" s="115"/>
    </row>
    <row r="77" spans="1:2">
      <c r="A77" s="115"/>
      <c r="B77" s="115"/>
    </row>
    <row r="78" spans="1:2">
      <c r="A78" s="115"/>
      <c r="B78" s="115"/>
    </row>
    <row r="79" spans="1:2">
      <c r="A79" s="115"/>
      <c r="B79" s="115"/>
    </row>
    <row r="80" spans="1:2">
      <c r="A80" s="115"/>
      <c r="B80" s="115"/>
    </row>
    <row r="81" spans="1:2">
      <c r="A81" s="115"/>
      <c r="B81" s="115"/>
    </row>
    <row r="82" spans="1:2">
      <c r="A82" s="115"/>
      <c r="B82" s="115"/>
    </row>
    <row r="83" spans="1:2">
      <c r="A83" s="115"/>
      <c r="B83" s="115"/>
    </row>
    <row r="84" spans="1:2">
      <c r="A84" s="115"/>
      <c r="B84" s="115"/>
    </row>
    <row r="85" spans="1:2">
      <c r="A85" s="115"/>
      <c r="B85" s="115"/>
    </row>
    <row r="86" spans="1:2">
      <c r="A86" s="115"/>
      <c r="B86" s="115"/>
    </row>
    <row r="87" spans="1:2">
      <c r="A87" s="115"/>
      <c r="B87" s="115"/>
    </row>
    <row r="88" spans="1:2">
      <c r="A88" s="115"/>
      <c r="B88" s="115"/>
    </row>
    <row r="89" spans="1:2">
      <c r="A89" s="115"/>
      <c r="B89" s="115"/>
    </row>
    <row r="90" spans="1:2">
      <c r="A90" s="115"/>
      <c r="B90" s="115"/>
    </row>
    <row r="91" spans="1:2">
      <c r="A91" s="115"/>
      <c r="B91" s="115"/>
    </row>
    <row r="92" spans="1:2">
      <c r="A92" s="115"/>
      <c r="B92" s="115"/>
    </row>
    <row r="93" spans="1:2">
      <c r="A93" s="115"/>
      <c r="B93" s="115"/>
    </row>
    <row r="94" spans="1:2">
      <c r="A94" s="115"/>
      <c r="B94" s="115"/>
    </row>
    <row r="95" spans="1:2">
      <c r="A95" s="115"/>
      <c r="B95" s="115"/>
    </row>
    <row r="96" spans="1:2">
      <c r="A96" s="115"/>
      <c r="B96" s="115"/>
    </row>
    <row r="97" spans="1:2">
      <c r="A97" s="115"/>
      <c r="B97" s="115"/>
    </row>
    <row r="98" spans="1:2">
      <c r="A98" s="115"/>
      <c r="B98" s="115"/>
    </row>
    <row r="99" spans="1:2">
      <c r="A99" s="115"/>
      <c r="B99" s="115"/>
    </row>
    <row r="100" spans="1:2">
      <c r="A100" s="115"/>
      <c r="B100" s="115"/>
    </row>
    <row r="101" spans="1:2">
      <c r="A101" s="115"/>
      <c r="B101" s="115"/>
    </row>
    <row r="102" spans="1:2">
      <c r="A102" s="115"/>
      <c r="B102" s="115"/>
    </row>
    <row r="103" spans="1:2">
      <c r="A103" s="115"/>
      <c r="B103" s="115"/>
    </row>
    <row r="104" spans="1:2">
      <c r="A104" s="115"/>
      <c r="B104" s="115"/>
    </row>
    <row r="105" spans="1:2">
      <c r="A105" s="115"/>
      <c r="B105" s="115"/>
    </row>
    <row r="106" spans="1:2">
      <c r="A106" s="115"/>
      <c r="B106" s="115"/>
    </row>
    <row r="107" spans="1:2">
      <c r="A107" s="115"/>
      <c r="B107" s="115"/>
    </row>
    <row r="108" spans="1:2">
      <c r="A108" s="115"/>
      <c r="B108" s="115"/>
    </row>
    <row r="109" spans="1:2">
      <c r="A109" s="115"/>
      <c r="B109" s="115"/>
    </row>
    <row r="110" spans="1:2">
      <c r="A110" s="115"/>
      <c r="B110" s="115"/>
    </row>
    <row r="111" spans="1:2">
      <c r="A111" s="115"/>
      <c r="B111" s="115"/>
    </row>
    <row r="112" spans="1:2">
      <c r="A112" s="115"/>
      <c r="B112" s="115"/>
    </row>
    <row r="113" spans="1:2">
      <c r="A113" s="115"/>
      <c r="B113" s="115"/>
    </row>
    <row r="114" spans="1:2">
      <c r="A114" s="115"/>
      <c r="B114" s="115"/>
    </row>
    <row r="115" spans="1:2">
      <c r="A115" s="115"/>
      <c r="B115" s="115"/>
    </row>
    <row r="116" spans="1:2">
      <c r="A116" s="115"/>
      <c r="B116" s="115"/>
    </row>
    <row r="117" spans="1:2">
      <c r="A117" s="115"/>
      <c r="B117" s="115"/>
    </row>
    <row r="118" spans="1:2">
      <c r="A118" s="115"/>
      <c r="B118" s="115"/>
    </row>
    <row r="119" spans="1:2">
      <c r="A119" s="115"/>
      <c r="B119" s="115"/>
    </row>
    <row r="120" spans="1:2">
      <c r="A120" s="115"/>
      <c r="B120" s="115"/>
    </row>
    <row r="121" spans="1:2">
      <c r="A121" s="115"/>
      <c r="B121" s="115"/>
    </row>
    <row r="122" spans="1:2">
      <c r="A122" s="115"/>
      <c r="B122" s="115"/>
    </row>
    <row r="123" spans="1:2">
      <c r="A123" s="115"/>
      <c r="B123" s="115"/>
    </row>
    <row r="124" spans="1:2">
      <c r="A124" s="115"/>
      <c r="B124" s="115"/>
    </row>
    <row r="125" spans="1:2">
      <c r="A125" s="115"/>
      <c r="B125" s="115"/>
    </row>
    <row r="126" spans="1:2">
      <c r="A126" s="115"/>
      <c r="B126" s="115"/>
    </row>
    <row r="127" spans="1:2">
      <c r="A127" s="115"/>
      <c r="B127" s="115"/>
    </row>
    <row r="128" spans="1:2">
      <c r="A128" s="115"/>
      <c r="B128" s="115"/>
    </row>
    <row r="129" spans="1:2">
      <c r="A129" s="115"/>
      <c r="B129" s="115"/>
    </row>
    <row r="130" spans="1:2">
      <c r="A130" s="115"/>
      <c r="B130" s="115"/>
    </row>
    <row r="131" spans="1:2">
      <c r="A131" s="115"/>
      <c r="B131" s="115"/>
    </row>
    <row r="132" spans="1:2">
      <c r="A132" s="115"/>
      <c r="B132" s="115"/>
    </row>
    <row r="133" spans="1:2">
      <c r="A133" s="115"/>
      <c r="B133" s="115"/>
    </row>
    <row r="134" spans="1:2">
      <c r="A134" s="115"/>
      <c r="B134" s="115"/>
    </row>
    <row r="135" spans="1:2">
      <c r="A135" s="115"/>
      <c r="B135" s="115"/>
    </row>
    <row r="136" spans="1:2">
      <c r="A136" s="115"/>
      <c r="B136" s="115"/>
    </row>
    <row r="137" spans="1:2">
      <c r="A137" s="115"/>
      <c r="B137" s="115"/>
    </row>
    <row r="138" spans="1:2">
      <c r="A138" s="115"/>
      <c r="B138" s="115"/>
    </row>
    <row r="139" spans="1:2">
      <c r="A139" s="115"/>
      <c r="B139" s="115"/>
    </row>
    <row r="140" spans="1:2">
      <c r="A140" s="115"/>
      <c r="B140" s="115"/>
    </row>
    <row r="141" spans="1:2">
      <c r="A141" s="115"/>
      <c r="B141" s="115"/>
    </row>
    <row r="142" spans="1:2">
      <c r="A142" s="115"/>
      <c r="B142" s="115"/>
    </row>
    <row r="143" spans="1:2">
      <c r="A143" s="115"/>
      <c r="B143" s="115"/>
    </row>
    <row r="144" spans="1:2">
      <c r="A144" s="115"/>
      <c r="B144" s="115"/>
    </row>
    <row r="145" spans="1:2">
      <c r="A145" s="115"/>
      <c r="B145" s="115"/>
    </row>
    <row r="146" spans="1:2">
      <c r="B146" s="115"/>
    </row>
    <row r="147" spans="1:2">
      <c r="B147" s="115"/>
    </row>
    <row r="148" spans="1:2">
      <c r="B148" s="115"/>
    </row>
    <row r="149" spans="1:2">
      <c r="B149" s="115"/>
    </row>
    <row r="150" spans="1:2">
      <c r="B150" s="115"/>
    </row>
    <row r="151" spans="1:2">
      <c r="B151" s="115"/>
    </row>
    <row r="152" spans="1:2">
      <c r="B152" s="115"/>
    </row>
    <row r="153" spans="1:2">
      <c r="B153" s="115"/>
    </row>
    <row r="154" spans="1:2">
      <c r="B154" s="115"/>
    </row>
    <row r="155" spans="1:2">
      <c r="B155" s="115"/>
    </row>
    <row r="156" spans="1:2">
      <c r="B156" s="115"/>
    </row>
    <row r="157" spans="1:2">
      <c r="B157" s="115"/>
    </row>
    <row r="158" spans="1:2">
      <c r="B158" s="115"/>
    </row>
    <row r="159" spans="1:2">
      <c r="B159" s="115"/>
    </row>
    <row r="160" spans="1:2">
      <c r="B160" s="115"/>
    </row>
    <row r="161" spans="2:2">
      <c r="B161" s="115"/>
    </row>
    <row r="162" spans="2:2">
      <c r="B162" s="115"/>
    </row>
    <row r="163" spans="2:2">
      <c r="B163" s="115"/>
    </row>
    <row r="164" spans="2:2">
      <c r="B164" s="115"/>
    </row>
    <row r="165" spans="2:2">
      <c r="B165" s="115"/>
    </row>
    <row r="166" spans="2:2">
      <c r="B166" s="115"/>
    </row>
    <row r="167" spans="2:2">
      <c r="B167" s="115"/>
    </row>
    <row r="168" spans="2:2">
      <c r="B168" s="115"/>
    </row>
    <row r="169" spans="2:2">
      <c r="B169" s="115"/>
    </row>
    <row r="170" spans="2:2">
      <c r="B170" s="115"/>
    </row>
    <row r="171" spans="2:2">
      <c r="B171" s="115"/>
    </row>
    <row r="172" spans="2:2">
      <c r="B172" s="115"/>
    </row>
    <row r="173" spans="2:2">
      <c r="B173" s="115"/>
    </row>
    <row r="174" spans="2:2">
      <c r="B174" s="115"/>
    </row>
    <row r="175" spans="2:2">
      <c r="B175" s="115"/>
    </row>
    <row r="176" spans="2:2">
      <c r="B176" s="115"/>
    </row>
    <row r="177" spans="2:2">
      <c r="B177" s="115"/>
    </row>
    <row r="178" spans="2:2">
      <c r="B178" s="115"/>
    </row>
    <row r="179" spans="2:2">
      <c r="B179" s="115"/>
    </row>
    <row r="180" spans="2:2">
      <c r="B180" s="115"/>
    </row>
    <row r="181" spans="2:2">
      <c r="B181" s="115"/>
    </row>
    <row r="182" spans="2:2">
      <c r="B182" s="115"/>
    </row>
    <row r="183" spans="2:2">
      <c r="B183" s="115"/>
    </row>
    <row r="184" spans="2:2">
      <c r="B184" s="115"/>
    </row>
    <row r="185" spans="2:2">
      <c r="B185" s="115"/>
    </row>
    <row r="186" spans="2:2">
      <c r="B186" s="115"/>
    </row>
    <row r="187" spans="2:2">
      <c r="B187" s="115"/>
    </row>
    <row r="188" spans="2:2">
      <c r="B188" s="115"/>
    </row>
  </sheetData>
  <sheetProtection sheet="1" formatColumns="0" formatRows="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Compressibility</vt:lpstr>
      <vt:lpstr>READ ME</vt:lpstr>
      <vt:lpstr>Sheet1</vt:lpstr>
      <vt:lpstr>Compressibility!Print_Area</vt:lpstr>
      <vt:lpstr>TABLE1</vt:lpstr>
      <vt:lpstr>TABLE2</vt:lpstr>
    </vt:vector>
  </TitlesOfParts>
  <Company>Jamesbury Neles Controls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Monsen</dc:creator>
  <cp:lastModifiedBy>Jon Monsen</cp:lastModifiedBy>
  <cp:lastPrinted>2021-11-12T04:54:15Z</cp:lastPrinted>
  <dcterms:created xsi:type="dcterms:W3CDTF">2003-01-20T23:19:42Z</dcterms:created>
  <dcterms:modified xsi:type="dcterms:W3CDTF">2021-11-14T03:27:34Z</dcterms:modified>
</cp:coreProperties>
</file>